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20" windowHeight="5970" tabRatio="943" activeTab="0"/>
  </bookViews>
  <sheets>
    <sheet name="Base MSIT 2006" sheetId="1" r:id="rId1"/>
    <sheet name="Formule de recherche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San. &amp; As" sheetId="17" r:id="rId17"/>
    <sheet name="Deleze &amp; As" sheetId="18" r:id="rId18"/>
    <sheet name="Sallin &amp; As" sheetId="19" r:id="rId19"/>
    <sheet name="Chollet &amp; As" sheetId="20" r:id="rId20"/>
    <sheet name="Geffroy &amp; As_1" sheetId="21" r:id="rId21"/>
    <sheet name="Geffroy &amp; As_2" sheetId="22" r:id="rId22"/>
    <sheet name="Geffroy &amp; As_3" sheetId="23" r:id="rId23"/>
  </sheets>
  <definedNames>
    <definedName name="Date" localSheetId="17">'Deleze &amp; As'!$H$4:$H$15861</definedName>
    <definedName name="Date" localSheetId="20">'Geffroy &amp; As_1'!$H$2:$H$15695</definedName>
    <definedName name="Date" localSheetId="18">'Sallin &amp; As'!$H$2:$H$15810</definedName>
    <definedName name="Date" localSheetId="16">'San. &amp; As'!$H$2:$H$12</definedName>
    <definedName name="Date">'Base MSIT 2006'!$H$2:$H$65536</definedName>
    <definedName name="Descriptif" localSheetId="17">'Deleze &amp; As'!$B$4:$B$15861</definedName>
    <definedName name="Descriptif" localSheetId="20">'Geffroy &amp; As_1'!$B$2:$B$15695</definedName>
    <definedName name="Descriptif" localSheetId="18">'Sallin &amp; As'!$B$2:$B$15810</definedName>
    <definedName name="Descriptif" localSheetId="16">'San. &amp; As'!$B$2:$B$12</definedName>
    <definedName name="Descriptif">'Base MSIT 2006'!$B$2:$B$65536</definedName>
    <definedName name="_xlnm.Print_Titles" localSheetId="17">'Deleze &amp; As'!$3:$3</definedName>
    <definedName name="_xlnm.Print_Titles" localSheetId="20">'Geffroy &amp; As_1'!$1:$1</definedName>
    <definedName name="_xlnm.Print_Titles" localSheetId="18">'Sallin &amp; As'!$1:$1</definedName>
    <definedName name="_xlnm.Print_Titles" localSheetId="16">'San. &amp; As'!$1:$1</definedName>
    <definedName name="Numéro" localSheetId="17">'Deleze &amp; As'!$A$4:$A$15861</definedName>
    <definedName name="Numéro" localSheetId="20">'Geffroy &amp; As_1'!$A$2:$A$15695</definedName>
    <definedName name="Numéro" localSheetId="18">'Sallin &amp; As'!$A$2:$A$15810</definedName>
    <definedName name="Numéro" localSheetId="16">'San. &amp; As'!$A$2:$A$12</definedName>
    <definedName name="Numéro">'Base MSIT 2006'!$A$2:$A$65536</definedName>
    <definedName name="Prix" localSheetId="17">'Deleze &amp; As'!$D$4:$D$15861</definedName>
    <definedName name="Prix" localSheetId="20">'Geffroy &amp; As_1'!$D$2:$D$15695</definedName>
    <definedName name="Prix" localSheetId="18">'Sallin &amp; As'!$D$2:$D$15810</definedName>
    <definedName name="Prix" localSheetId="16">'San. &amp; As'!$D$2:$D$12</definedName>
    <definedName name="Prix">'Base MSIT 2006'!$D$2:$D$65536</definedName>
    <definedName name="Prix_net" localSheetId="17">'Deleze &amp; As'!$F$4:$F$15861</definedName>
    <definedName name="Prix_net" localSheetId="20">'Geffroy &amp; As_1'!$F$2:$F$15695</definedName>
    <definedName name="Prix_net" localSheetId="18">'Sallin &amp; As'!$F$2:$F$15810</definedName>
    <definedName name="Prix_net" localSheetId="16">'San. &amp; As'!$F$2:$F$12</definedName>
    <definedName name="Prix_net">'Base MSIT 2006'!$F$2:$F$65536</definedName>
    <definedName name="Prix_régie" localSheetId="17">'Deleze &amp; As'!$I$4:$I$15861</definedName>
    <definedName name="Prix_régie" localSheetId="20">'Geffroy &amp; As_1'!$I$2:$I$15695</definedName>
    <definedName name="Prix_régie" localSheetId="18">'Sallin &amp; As'!$I$2:$I$15810</definedName>
    <definedName name="Prix_régie" localSheetId="16">'San. &amp; As'!$I$2:$I$12</definedName>
    <definedName name="Prix_régie">'Base MSIT 2006'!$I$2:$I$65536</definedName>
    <definedName name="Rab." localSheetId="17">'Deleze &amp; As'!$E$4:$E$15861</definedName>
    <definedName name="Rab." localSheetId="20">'Geffroy &amp; As_1'!$E$2:$E$15695</definedName>
    <definedName name="Rab." localSheetId="18">'Sallin &amp; As'!$E$2:$E$15810</definedName>
    <definedName name="Rab." localSheetId="16">'San. &amp; As'!$E$2:$E$12</definedName>
    <definedName name="Rab.">'Base MSIT 2006'!$E$2:$E$65536</definedName>
    <definedName name="Référence" localSheetId="17">'Deleze &amp; As'!$G$4:$G$15861</definedName>
    <definedName name="Référence" localSheetId="20">'Geffroy &amp; As_1'!$G$2:$G$15695</definedName>
    <definedName name="Référence" localSheetId="18">'Sallin &amp; As'!$G$2:$G$15810</definedName>
    <definedName name="Référence" localSheetId="16">'San. &amp; As'!$G$2:$G$12</definedName>
    <definedName name="Référence">'Base MSIT 2006'!$G$2:$G$65536</definedName>
    <definedName name="Unit" localSheetId="17">'Deleze &amp; As'!$C$4:$C$15861</definedName>
    <definedName name="Unit" localSheetId="20">'Geffroy &amp; As_1'!$C$2:$C$15695</definedName>
    <definedName name="Unit" localSheetId="18">'Sallin &amp; As'!$C$2:$C$15810</definedName>
    <definedName name="Unit" localSheetId="16">'San. &amp; As'!$C$2:$C$12</definedName>
    <definedName name="Unit">'Base MSIT 2006'!$C$2:$C$65536</definedName>
    <definedName name="_xlnm.Print_Area" localSheetId="0">'Base MSIT 2006'!$A:$J</definedName>
    <definedName name="_xlnm.Print_Area" localSheetId="20">'Geffroy &amp; As_1'!$A$2:$I$42</definedName>
  </definedNames>
  <calcPr fullCalcOnLoad="1"/>
</workbook>
</file>

<file path=xl/sharedStrings.xml><?xml version="1.0" encoding="utf-8"?>
<sst xmlns="http://schemas.openxmlformats.org/spreadsheetml/2006/main" count="7773" uniqueCount="1761">
  <si>
    <t>ACF 32</t>
  </si>
  <si>
    <t>prodo</t>
  </si>
  <si>
    <t>Ciment Portland CEM1 52.5 / 25kg</t>
  </si>
  <si>
    <t>Chaux hydraulique NHL 5/ 25kg</t>
  </si>
  <si>
    <t>Plâtre construction blanc / 30 kg</t>
  </si>
  <si>
    <t>Ecole tecnique de la construction</t>
  </si>
  <si>
    <t>Prix de base 2006</t>
  </si>
  <si>
    <t>Conduite de travaux</t>
  </si>
  <si>
    <t>Unité</t>
  </si>
  <si>
    <t xml:space="preserve">Prix </t>
  </si>
  <si>
    <t>Rabais</t>
  </si>
  <si>
    <t xml:space="preserve">2.100.000   </t>
  </si>
  <si>
    <t>Graves / Sables / Bétons / Mortiers / Produits hydrocarbonés</t>
  </si>
  <si>
    <t xml:space="preserve">Graves / Sables / Bétons / Mortiers </t>
  </si>
  <si>
    <t>2.111.117</t>
  </si>
  <si>
    <t>Gravier à béton BA 0/8</t>
  </si>
  <si>
    <t>Tuffière</t>
  </si>
  <si>
    <t>---</t>
  </si>
  <si>
    <t>Gravier à béton BA 0/16</t>
  </si>
  <si>
    <t>Gravier à béton BA 0/32</t>
  </si>
  <si>
    <t>Sables</t>
  </si>
  <si>
    <t>Sable lavé 0-6</t>
  </si>
  <si>
    <t>2.112.518</t>
  </si>
  <si>
    <t>Limons</t>
  </si>
  <si>
    <t>Châtillons</t>
  </si>
  <si>
    <t>Graviers fins / graviers ronds</t>
  </si>
  <si>
    <t>2.113.118</t>
  </si>
  <si>
    <t>Gravier fin 3-6 mm</t>
  </si>
  <si>
    <t>2.113.128</t>
  </si>
  <si>
    <t>Gravier fin 6-16 mm</t>
  </si>
  <si>
    <t>Gravier moyen 16-32 mm</t>
  </si>
  <si>
    <t>2.113.328</t>
  </si>
  <si>
    <t>Gros gravier 32-45 mm</t>
  </si>
  <si>
    <t>2.113.458</t>
  </si>
  <si>
    <t>Boulets 30-60 mm</t>
  </si>
  <si>
    <t xml:space="preserve">La Tana </t>
  </si>
  <si>
    <t>Graviers / Sables</t>
  </si>
  <si>
    <t>2.122.128</t>
  </si>
  <si>
    <t>Gravillon 4-8 mm</t>
  </si>
  <si>
    <t>La Tana</t>
  </si>
  <si>
    <t>2.122.138</t>
  </si>
  <si>
    <t>Gravillon 8-11 mm</t>
  </si>
  <si>
    <t>2.122.148</t>
  </si>
  <si>
    <t>Gravillon 11-16 mm</t>
  </si>
  <si>
    <t>2.122.158</t>
  </si>
  <si>
    <t>Gravillon 16-22 mm</t>
  </si>
  <si>
    <t>2.126.328</t>
  </si>
  <si>
    <t>Grave I tout-venant trié 0-63 mm</t>
  </si>
  <si>
    <t>2.126.428</t>
  </si>
  <si>
    <t>Grave II recyclée-concassée 0-80mm</t>
  </si>
  <si>
    <t>G.Hauteville</t>
  </si>
  <si>
    <t>2.126.528</t>
  </si>
  <si>
    <t>Gravier de planie 0-25 mm</t>
  </si>
  <si>
    <t>Divers</t>
  </si>
  <si>
    <t>Chaille brute</t>
  </si>
  <si>
    <t>La Villette</t>
  </si>
  <si>
    <t>Blocs enrochements</t>
  </si>
  <si>
    <t>50-200 litres</t>
  </si>
  <si>
    <t>Fr / to</t>
  </si>
  <si>
    <t>200-500 litres</t>
  </si>
  <si>
    <t>P-V pour stabilisation matériaux</t>
  </si>
  <si>
    <t>50 kg/m3 camion (ciment)</t>
  </si>
  <si>
    <t>Fr / m3</t>
  </si>
  <si>
    <t>75 kg/m3 camion (ciment)</t>
  </si>
  <si>
    <t>Terre végétale</t>
  </si>
  <si>
    <t>Corpataux</t>
  </si>
  <si>
    <t>10 Août 2006 Ricardo Dos Santos</t>
  </si>
  <si>
    <t>Bétons prêts à l'emploi</t>
  </si>
  <si>
    <t>2.231.117</t>
  </si>
  <si>
    <t>Maxit ton 904 0-4mm</t>
  </si>
  <si>
    <t>Fr/sacs</t>
  </si>
  <si>
    <t>2.231.118</t>
  </si>
  <si>
    <t>Maxit ton 908 0-8mm</t>
  </si>
  <si>
    <t>2.231.119</t>
  </si>
  <si>
    <t>Maxit ton 916 0-16mm</t>
  </si>
  <si>
    <t>Mortiers ciment prêt / Colle ciment</t>
  </si>
  <si>
    <t>2.232.133</t>
  </si>
  <si>
    <t>Maxit 810 mortier de remplissage</t>
  </si>
  <si>
    <t>Maxitmur 920 mortier à bâtir</t>
  </si>
  <si>
    <t>Maxitmur 950 mortier ciment-chaux</t>
  </si>
  <si>
    <t>Maxitmur 980 mortier maçonn. parem.</t>
  </si>
  <si>
    <t>Maxittherm. 820 mortier calorifuge</t>
  </si>
  <si>
    <t>2.232.251</t>
  </si>
  <si>
    <t>Ytong, mortier de maçonnerie</t>
  </si>
  <si>
    <t>2.232.731</t>
  </si>
  <si>
    <t>Mortier réfractaire</t>
  </si>
  <si>
    <t>Fr/emb.</t>
  </si>
  <si>
    <t>Support d'enduits / treillis</t>
  </si>
  <si>
    <t>2.262.212</t>
  </si>
  <si>
    <t>Bande de juteoz 15cm.</t>
  </si>
  <si>
    <t>Fr/ml</t>
  </si>
  <si>
    <t>2.262.373</t>
  </si>
  <si>
    <t>Fixit natte fibre de verre 140</t>
  </si>
  <si>
    <t>Fr/m2</t>
  </si>
  <si>
    <t>Granol bande treillis fib. 220</t>
  </si>
  <si>
    <t>Marmoran treillis arm. Spécial</t>
  </si>
  <si>
    <t>Fr/ro.</t>
  </si>
  <si>
    <t>Métal déployé 0.30 mm.</t>
  </si>
  <si>
    <t>Métal déployé 0.50 mm.</t>
  </si>
  <si>
    <t>Protection d'angle int. Protector 1005</t>
  </si>
  <si>
    <t>Fr/p.</t>
  </si>
  <si>
    <t>2.263.237</t>
  </si>
  <si>
    <t>Protection d'angle int. Protector 1015</t>
  </si>
  <si>
    <t>2.263.313</t>
  </si>
  <si>
    <t>Protection d'angle ext. Protector 1227</t>
  </si>
  <si>
    <t>2.263.323</t>
  </si>
  <si>
    <t>Protection d'angle ext. Protector 1020</t>
  </si>
  <si>
    <t xml:space="preserve">2.274.211 </t>
  </si>
  <si>
    <t>Marmoran crépi de fond 18</t>
  </si>
  <si>
    <t>2.274.315</t>
  </si>
  <si>
    <t>Marmoran crépi finitions int.</t>
  </si>
  <si>
    <t xml:space="preserve">Marmoran ribé btut </t>
  </si>
  <si>
    <t>Marmoran masse à spatuler S731</t>
  </si>
  <si>
    <t>Marmoran colle grill. Armatures.ext.</t>
  </si>
  <si>
    <t>Maxit produits pour répissage</t>
  </si>
  <si>
    <t>2.275.200</t>
  </si>
  <si>
    <t>Enduits de fond d'égalisation</t>
  </si>
  <si>
    <t>Maxit ip 12</t>
  </si>
  <si>
    <t>Maxit ip 14</t>
  </si>
  <si>
    <t>Maxit ip 18</t>
  </si>
  <si>
    <t xml:space="preserve">2.275.223 </t>
  </si>
  <si>
    <t>Maxit ip 18G.</t>
  </si>
  <si>
    <t>2.275.319</t>
  </si>
  <si>
    <t xml:space="preserve">Maxit ip 380 </t>
  </si>
  <si>
    <t>2.312.117</t>
  </si>
  <si>
    <t>2.312.118</t>
  </si>
  <si>
    <t>2.312.119</t>
  </si>
  <si>
    <t>2.312.120</t>
  </si>
  <si>
    <t>Numéro</t>
  </si>
  <si>
    <t>Descriptif</t>
  </si>
  <si>
    <t>Unit</t>
  </si>
  <si>
    <t>Prix</t>
  </si>
  <si>
    <t>Rab.</t>
  </si>
  <si>
    <t>Prix net</t>
  </si>
  <si>
    <t>Référence</t>
  </si>
  <si>
    <t>Date</t>
  </si>
  <si>
    <t>Prix régie</t>
  </si>
  <si>
    <t xml:space="preserve"> -</t>
  </si>
  <si>
    <t>Chol &amp; As</t>
  </si>
  <si>
    <t>1.100.000</t>
  </si>
  <si>
    <t>Main d'œuvre prix moyen</t>
  </si>
  <si>
    <t>h</t>
  </si>
  <si>
    <t>Interne</t>
  </si>
  <si>
    <t>1.110.000</t>
  </si>
  <si>
    <t>1.111.411</t>
  </si>
  <si>
    <t>Conducteur de travaux</t>
  </si>
  <si>
    <t>1.121.111</t>
  </si>
  <si>
    <t>Contremaître bâtiment</t>
  </si>
  <si>
    <t>1.122.111</t>
  </si>
  <si>
    <t>Chef d'équipe</t>
  </si>
  <si>
    <t>1.122.211</t>
  </si>
  <si>
    <t>Maçon en bricole</t>
  </si>
  <si>
    <t>1.122.221</t>
  </si>
  <si>
    <t>Maçon</t>
  </si>
  <si>
    <t>1.122.311</t>
  </si>
  <si>
    <t>Coffreur</t>
  </si>
  <si>
    <t>1.122.315</t>
  </si>
  <si>
    <t>Charpentier de construction</t>
  </si>
  <si>
    <t>1.122.511</t>
  </si>
  <si>
    <t>Ferrailleur</t>
  </si>
  <si>
    <t>1.124.111</t>
  </si>
  <si>
    <t>Grutier</t>
  </si>
  <si>
    <t>1.124.311</t>
  </si>
  <si>
    <t>Machiniste</t>
  </si>
  <si>
    <t>1.124.611</t>
  </si>
  <si>
    <t>Chauffeur</t>
  </si>
  <si>
    <t>1.125.111</t>
  </si>
  <si>
    <t>Ouvrier de la construction</t>
  </si>
  <si>
    <t>1.128.111</t>
  </si>
  <si>
    <r>
      <t>Apprenti 3</t>
    </r>
    <r>
      <rPr>
        <vertAlign val="superscript"/>
        <sz val="9"/>
        <rFont val="Arial"/>
        <family val="2"/>
      </rPr>
      <t xml:space="preserve">eme </t>
    </r>
    <r>
      <rPr>
        <sz val="9"/>
        <rFont val="Arial"/>
        <family val="2"/>
      </rPr>
      <t>année</t>
    </r>
  </si>
  <si>
    <t>1.130.000</t>
  </si>
  <si>
    <t>1.131.111</t>
  </si>
  <si>
    <t>Contremaître G C</t>
  </si>
  <si>
    <t>1.132.111</t>
  </si>
  <si>
    <t>1.132.211</t>
  </si>
  <si>
    <t xml:space="preserve">Maçon </t>
  </si>
  <si>
    <t>1.132.311</t>
  </si>
  <si>
    <t>1.132.315</t>
  </si>
  <si>
    <t>Charpentier</t>
  </si>
  <si>
    <t>1.132.511</t>
  </si>
  <si>
    <t>1.132.711</t>
  </si>
  <si>
    <t>Constructeur de routes</t>
  </si>
  <si>
    <t>1.132.721</t>
  </si>
  <si>
    <t>Poseur de tapis</t>
  </si>
  <si>
    <t>1.134.311</t>
  </si>
  <si>
    <t>1.134.411</t>
  </si>
  <si>
    <t>Conducteur de rouleaux</t>
  </si>
  <si>
    <t>1.134.611</t>
  </si>
  <si>
    <t>Chauffeur de camion</t>
  </si>
  <si>
    <t>1.135.111</t>
  </si>
  <si>
    <t>1.138.113</t>
  </si>
  <si>
    <t>1.159.000</t>
  </si>
  <si>
    <t>Frais internes / coefficients</t>
  </si>
  <si>
    <t>1.159.300</t>
  </si>
  <si>
    <t>Frais généraux</t>
  </si>
  <si>
    <t>%</t>
  </si>
  <si>
    <t>1.159.301</t>
  </si>
  <si>
    <t>1.159.302</t>
  </si>
  <si>
    <t>1.159.400</t>
  </si>
  <si>
    <t>Risque et bénéfice</t>
  </si>
  <si>
    <t>1.159.401</t>
  </si>
  <si>
    <t>1.159.402</t>
  </si>
  <si>
    <t>1.159.500</t>
  </si>
  <si>
    <t>TVA</t>
  </si>
  <si>
    <t>1.159.601</t>
  </si>
  <si>
    <t>1.159.602</t>
  </si>
  <si>
    <t>1.159.611</t>
  </si>
  <si>
    <t>Coeficient petite étape</t>
  </si>
  <si>
    <t>1.159.612</t>
  </si>
  <si>
    <t>GEF Dsan</t>
  </si>
  <si>
    <t>2.110.000</t>
  </si>
  <si>
    <t>2.111.100</t>
  </si>
  <si>
    <t>Graviers mélangés</t>
  </si>
  <si>
    <t>2.111.118</t>
  </si>
  <si>
    <t>Fr/m3</t>
  </si>
  <si>
    <t>2.111.218</t>
  </si>
  <si>
    <t>2.112.100</t>
  </si>
  <si>
    <t>2.112.128</t>
  </si>
  <si>
    <t>Sable lavé 0-3</t>
  </si>
  <si>
    <t>2.112.158</t>
  </si>
  <si>
    <t>2.113.100</t>
  </si>
  <si>
    <t>2.113.218</t>
  </si>
  <si>
    <t>2.120.000</t>
  </si>
  <si>
    <t>2.126.000</t>
  </si>
  <si>
    <t>Matériaux de fondation</t>
  </si>
  <si>
    <t>2.130.000</t>
  </si>
  <si>
    <t>Bétons</t>
  </si>
  <si>
    <t>San.&amp; As</t>
  </si>
  <si>
    <t>2.134.000</t>
  </si>
  <si>
    <t>2.134.200</t>
  </si>
  <si>
    <t>2.134.221</t>
  </si>
  <si>
    <t>2.134.229</t>
  </si>
  <si>
    <t>2.135.000</t>
  </si>
  <si>
    <t>Bétons spéciaux</t>
  </si>
  <si>
    <t>Adjuvants</t>
  </si>
  <si>
    <t>Fr/kg</t>
  </si>
  <si>
    <t>2.140.000</t>
  </si>
  <si>
    <t>Mortiers</t>
  </si>
  <si>
    <t>2.141.100</t>
  </si>
  <si>
    <t>2.150.000</t>
  </si>
  <si>
    <t>Produits hydrocarbonés</t>
  </si>
  <si>
    <t>2.151.200</t>
  </si>
  <si>
    <t>Béton bitumineux N</t>
  </si>
  <si>
    <t>2.151.211</t>
  </si>
  <si>
    <t>Fr/to</t>
  </si>
  <si>
    <t>2.151.221</t>
  </si>
  <si>
    <t>2.151.300</t>
  </si>
  <si>
    <t>Béton bitumineux S</t>
  </si>
  <si>
    <t>2.151.321</t>
  </si>
  <si>
    <t>2.151.331</t>
  </si>
  <si>
    <t>2.151.500</t>
  </si>
  <si>
    <t>Couches surface N</t>
  </si>
  <si>
    <t>2.151.531</t>
  </si>
  <si>
    <t>2.151.541</t>
  </si>
  <si>
    <t>2.151.600</t>
  </si>
  <si>
    <t>Couches surface S</t>
  </si>
  <si>
    <t>2.151.631</t>
  </si>
  <si>
    <t>2.151.632</t>
  </si>
  <si>
    <t>2.151.700</t>
  </si>
  <si>
    <t>Graves bitumes</t>
  </si>
  <si>
    <t>2.151.713</t>
  </si>
  <si>
    <t>2.152.000</t>
  </si>
  <si>
    <t>Revêtements bitumineux spéciaux</t>
  </si>
  <si>
    <t>2.152.215</t>
  </si>
  <si>
    <t>Enrobé froid 6</t>
  </si>
  <si>
    <t>2.152.219</t>
  </si>
  <si>
    <t>Couche d'accrochage Bitusag</t>
  </si>
  <si>
    <t>2.211.000</t>
  </si>
  <si>
    <t>Ciments</t>
  </si>
  <si>
    <t>2.211.111</t>
  </si>
  <si>
    <t>Ciment Portland CEM 1 42.5 / 50kg</t>
  </si>
  <si>
    <t>sa</t>
  </si>
  <si>
    <t xml:space="preserve">HG </t>
  </si>
  <si>
    <t>2.211.112</t>
  </si>
  <si>
    <t>Ciment Portland CEM1 42.5 / 25kg</t>
  </si>
  <si>
    <t>2.211.121</t>
  </si>
  <si>
    <t>2.212.000</t>
  </si>
  <si>
    <t>Chaux</t>
  </si>
  <si>
    <t>2.212.111</t>
  </si>
  <si>
    <t>2.212.411</t>
  </si>
  <si>
    <t>Stabilosol chaux blanche / 50 kg</t>
  </si>
  <si>
    <t>2.213.000</t>
  </si>
  <si>
    <t>Plâtre</t>
  </si>
  <si>
    <t>2.213.112</t>
  </si>
  <si>
    <t>2.223.000</t>
  </si>
  <si>
    <t>Emulsions de bitume E</t>
  </si>
  <si>
    <t>2.223.111</t>
  </si>
  <si>
    <t>Emulsion ER 50 %</t>
  </si>
  <si>
    <t>kg</t>
  </si>
  <si>
    <t>ASMAC</t>
  </si>
  <si>
    <t>2.223.211</t>
  </si>
  <si>
    <t>Emulsion PMB ER 50 %</t>
  </si>
  <si>
    <t>2.224.000</t>
  </si>
  <si>
    <t>Enduits primaires/- de collage</t>
  </si>
  <si>
    <t>2.224.111</t>
  </si>
  <si>
    <t>Bitume-laque</t>
  </si>
  <si>
    <t>2.225.000</t>
  </si>
  <si>
    <t>Peinture protec. bitumes</t>
  </si>
  <si>
    <t>2.225.312</t>
  </si>
  <si>
    <t>Stiasol spécial</t>
  </si>
  <si>
    <t>2.225.314</t>
  </si>
  <si>
    <t>Stiarand</t>
  </si>
  <si>
    <t>2.228.000</t>
  </si>
  <si>
    <t>Produits spéciaux de route</t>
  </si>
  <si>
    <t>2.228.211</t>
  </si>
  <si>
    <t>STIA masse à couler pr. joints</t>
  </si>
  <si>
    <t>2.228.411</t>
  </si>
  <si>
    <t>TOK bandes bitume 15/10</t>
  </si>
  <si>
    <t>m</t>
  </si>
  <si>
    <t>2.228.412</t>
  </si>
  <si>
    <t>TOK bandes bitume 25/10</t>
  </si>
  <si>
    <t>2.228.413</t>
  </si>
  <si>
    <t>TOK bandes bitume 30/10</t>
  </si>
  <si>
    <t>2.231.000</t>
  </si>
  <si>
    <t>2.232.000</t>
  </si>
  <si>
    <t>2.232.135</t>
  </si>
  <si>
    <t>2.232.136</t>
  </si>
  <si>
    <t>2.232.137</t>
  </si>
  <si>
    <t>2.232.138</t>
  </si>
  <si>
    <t>2.262.000</t>
  </si>
  <si>
    <t>2.262.378</t>
  </si>
  <si>
    <t>m2</t>
  </si>
  <si>
    <t>2.262.389</t>
  </si>
  <si>
    <t>2.262.667</t>
  </si>
  <si>
    <t>2.262.669</t>
  </si>
  <si>
    <t>2.263.000</t>
  </si>
  <si>
    <t>Profilé protection d'angle</t>
  </si>
  <si>
    <t>2.263.218</t>
  </si>
  <si>
    <t>p</t>
  </si>
  <si>
    <t>2.274.000</t>
  </si>
  <si>
    <t>Marmoran crépissage minéraux</t>
  </si>
  <si>
    <t>2.274.217</t>
  </si>
  <si>
    <t>Marmoran crépi ciment 14</t>
  </si>
  <si>
    <t>2.274.221</t>
  </si>
  <si>
    <t>Marmoran crépi rénovation 62</t>
  </si>
  <si>
    <t>2.274.515</t>
  </si>
  <si>
    <t>2.274.711</t>
  </si>
  <si>
    <t>2.274.721</t>
  </si>
  <si>
    <t>2.275.000</t>
  </si>
  <si>
    <t>2.275.213</t>
  </si>
  <si>
    <t>2.275.215</t>
  </si>
  <si>
    <t>2.275.221</t>
  </si>
  <si>
    <t>2.312.000</t>
  </si>
  <si>
    <t>Briques TC Swiss-module</t>
  </si>
  <si>
    <t>2.312.100</t>
  </si>
  <si>
    <t>2.312.112</t>
  </si>
  <si>
    <t>Swiss-modul BN 7.5/19</t>
  </si>
  <si>
    <t>Deleze &amp; As</t>
  </si>
  <si>
    <t>2.312.113</t>
  </si>
  <si>
    <t>Swiss-modul BN 10/19</t>
  </si>
  <si>
    <t>2.312.114</t>
  </si>
  <si>
    <t>Swiss-modul BN 12.5/19</t>
  </si>
  <si>
    <t>2.312.115</t>
  </si>
  <si>
    <t>Swiss-modul BN 15/19</t>
  </si>
  <si>
    <t>2.312.116</t>
  </si>
  <si>
    <t>Swiss-modul BN 17.5/19</t>
  </si>
  <si>
    <t>2.321.900</t>
  </si>
  <si>
    <t>Briques de ciment, divers (Suisse romande)</t>
  </si>
  <si>
    <t>2.321.912</t>
  </si>
  <si>
    <t>2.321.913</t>
  </si>
  <si>
    <t>2.321.914</t>
  </si>
  <si>
    <t>2.321.915</t>
  </si>
  <si>
    <t>2.322.000</t>
  </si>
  <si>
    <t>2.322.100</t>
  </si>
  <si>
    <t>2.322.111</t>
  </si>
  <si>
    <t>HG</t>
  </si>
  <si>
    <t>2.322.112</t>
  </si>
  <si>
    <t>2.322.113</t>
  </si>
  <si>
    <t>2.322.115</t>
  </si>
  <si>
    <t>2.322.116</t>
  </si>
  <si>
    <t>2.322.117</t>
  </si>
  <si>
    <t>2.322.119</t>
  </si>
  <si>
    <t>2.322.122</t>
  </si>
  <si>
    <t>2.322.123</t>
  </si>
  <si>
    <t>2.322.124</t>
  </si>
  <si>
    <t>2.322.125</t>
  </si>
  <si>
    <t>2.341.000</t>
  </si>
  <si>
    <t>Plaques filtrantes béton</t>
  </si>
  <si>
    <t>2.341.100</t>
  </si>
  <si>
    <t>2.341.117</t>
  </si>
  <si>
    <t>Plaques filtr. béton 8/25/50</t>
  </si>
  <si>
    <t>2.414.000</t>
  </si>
  <si>
    <t>Saut-de-loup, élément PC</t>
  </si>
  <si>
    <t>2.414.300</t>
  </si>
  <si>
    <t>Saut-de-loup 60 cm</t>
  </si>
  <si>
    <t>2.414.336</t>
  </si>
  <si>
    <t xml:space="preserve">Saut-de-loup, dim. int. 60/100/50 </t>
  </si>
  <si>
    <t>2.414.339</t>
  </si>
  <si>
    <t>2.414.356</t>
  </si>
  <si>
    <t>Saut-de-loup, dim. int. 60/120/50</t>
  </si>
  <si>
    <t>2.414.359</t>
  </si>
  <si>
    <t>2.414.376</t>
  </si>
  <si>
    <t>Saut-de-loup, dim. int. 60/140/50</t>
  </si>
  <si>
    <t>2.414.379</t>
  </si>
  <si>
    <t>2.414.500</t>
  </si>
  <si>
    <t>2.414.513</t>
  </si>
  <si>
    <t>2.414.515</t>
  </si>
  <si>
    <t>2.414.517</t>
  </si>
  <si>
    <t>2.414.800</t>
  </si>
  <si>
    <t>Grilles sauts-de-loups</t>
  </si>
  <si>
    <t>2.414.811</t>
  </si>
  <si>
    <t>pa</t>
  </si>
  <si>
    <t>2.414.817</t>
  </si>
  <si>
    <t>2.414.824</t>
  </si>
  <si>
    <t>2.414.827</t>
  </si>
  <si>
    <t>2.414.831</t>
  </si>
  <si>
    <t>2.511.100</t>
  </si>
  <si>
    <t>Tuyaux en béton normal TBN</t>
  </si>
  <si>
    <t>2.511.115</t>
  </si>
  <si>
    <t>TBN L100cm D250mm</t>
  </si>
  <si>
    <t>2.511.116</t>
  </si>
  <si>
    <t>TBN L100cm D300mm</t>
  </si>
  <si>
    <t>2.511.117</t>
  </si>
  <si>
    <t>TBN L100cm D400mm</t>
  </si>
  <si>
    <t>2.511.119</t>
  </si>
  <si>
    <t>TBN L100cm D500mm</t>
  </si>
  <si>
    <t>2.511.121</t>
  </si>
  <si>
    <t>TBN L100cm D600mm</t>
  </si>
  <si>
    <t>2.511.122</t>
  </si>
  <si>
    <t>TBN L100cm D700mm</t>
  </si>
  <si>
    <t>2.511.123</t>
  </si>
  <si>
    <t>TBN L100cm D800mm</t>
  </si>
  <si>
    <t>2.511.125</t>
  </si>
  <si>
    <t>TBN L100cm D1000mm</t>
  </si>
  <si>
    <t>2.511.126</t>
  </si>
  <si>
    <t>TBN L100cm D1250mm</t>
  </si>
  <si>
    <t>2.511.200</t>
  </si>
  <si>
    <t>TBN anneaux</t>
  </si>
  <si>
    <t>2.511.251</t>
  </si>
  <si>
    <t>TBN anneau 10-50cm D250mm</t>
  </si>
  <si>
    <t>2.511.261</t>
  </si>
  <si>
    <t>TBN anneau 10-50cm D300mm</t>
  </si>
  <si>
    <t>2.511.271</t>
  </si>
  <si>
    <t>TBN anneau 10-50cm D400mm</t>
  </si>
  <si>
    <t>2.511.281</t>
  </si>
  <si>
    <t>TBN anneau 10-50cm D500mm</t>
  </si>
  <si>
    <t>2.511.291</t>
  </si>
  <si>
    <t>TBN anneau 10-50cm D600mm</t>
  </si>
  <si>
    <t>2.511.293</t>
  </si>
  <si>
    <t>TBN anneau 10-50cm D700mm</t>
  </si>
  <si>
    <t>2.511.294</t>
  </si>
  <si>
    <t>TBN anneau 10-50cm D800mm</t>
  </si>
  <si>
    <t>2.511.295</t>
  </si>
  <si>
    <t>TBN anneau 10-50cm D1000mm</t>
  </si>
  <si>
    <t>2.511.296</t>
  </si>
  <si>
    <t>TBN anneau 10-50cm D1250mm</t>
  </si>
  <si>
    <t>2.511.300</t>
  </si>
  <si>
    <t>Tuyaux béton perforé TBP</t>
  </si>
  <si>
    <t>2.511.364</t>
  </si>
  <si>
    <t>TBP L100cm D200mm</t>
  </si>
  <si>
    <t>2.511.365</t>
  </si>
  <si>
    <t>TBP L100cm D250mm</t>
  </si>
  <si>
    <t>2.511.366</t>
  </si>
  <si>
    <t>TBP L100cm D300mm</t>
  </si>
  <si>
    <t>2.511.400</t>
  </si>
  <si>
    <t>Tuyaux ovoïde TBO /filtre TBF</t>
  </si>
  <si>
    <t>2.511.415</t>
  </si>
  <si>
    <t>TBO L100cm 800/1200</t>
  </si>
  <si>
    <t>2.511.417</t>
  </si>
  <si>
    <t>TBO L100cm 1000/1500</t>
  </si>
  <si>
    <t>2.511.500</t>
  </si>
  <si>
    <t>Tuyaux avec fond TBN</t>
  </si>
  <si>
    <t>2.511.511</t>
  </si>
  <si>
    <t>TBN fond plat L100cm D300mm</t>
  </si>
  <si>
    <t>2.511.512</t>
  </si>
  <si>
    <t>TBN fond plat L100cm D400mm</t>
  </si>
  <si>
    <t>2.511.513</t>
  </si>
  <si>
    <t>TBN fond plat L100cm D500mm</t>
  </si>
  <si>
    <t>2.511.514</t>
  </si>
  <si>
    <t>TBN fond plat L100cm D600mm</t>
  </si>
  <si>
    <t>2.511.515</t>
  </si>
  <si>
    <t>TBN fond plat L100cm D700mm</t>
  </si>
  <si>
    <t>2.511.516</t>
  </si>
  <si>
    <t>TBN fond plat L100cm D800mm</t>
  </si>
  <si>
    <t>2.511.517</t>
  </si>
  <si>
    <t>TBN fond plat L100cm D1000mm</t>
  </si>
  <si>
    <t>2.511.518</t>
  </si>
  <si>
    <t>TBN fond plat L100cm D1250mm</t>
  </si>
  <si>
    <t>2.511.521</t>
  </si>
  <si>
    <t>TBN fond plat L50cm D300mm</t>
  </si>
  <si>
    <t>2.511.522</t>
  </si>
  <si>
    <t>TBN fond plat L50cm D400mm</t>
  </si>
  <si>
    <t>2.511.523</t>
  </si>
  <si>
    <t>TBN fond plat L50cm D500mm</t>
  </si>
  <si>
    <t>2.511.524</t>
  </si>
  <si>
    <t>TBN fond plat L50cm D600mm</t>
  </si>
  <si>
    <t>2.511.525</t>
  </si>
  <si>
    <t>TBN fond plat L50cm D700mm</t>
  </si>
  <si>
    <t>2.511.526</t>
  </si>
  <si>
    <t>TBN fond plat L50cm D800mm</t>
  </si>
  <si>
    <t>2.511.527</t>
  </si>
  <si>
    <t>TBN fond plat L50cm D1000mm</t>
  </si>
  <si>
    <t>2.511.528</t>
  </si>
  <si>
    <t>TBN fond plat L50cm D1250mm</t>
  </si>
  <si>
    <t>2.512.100</t>
  </si>
  <si>
    <t>TBS emboit.cloche CE,n.armé, parois épaisses, joint intégré</t>
  </si>
  <si>
    <t>2.512.111</t>
  </si>
  <si>
    <t>TBS CE n.arm L250cm D250mm</t>
  </si>
  <si>
    <t>2.512.112</t>
  </si>
  <si>
    <t>TBS CE n.arm L250cm D300mm</t>
  </si>
  <si>
    <t>2.512.114</t>
  </si>
  <si>
    <t>TBS CE n.arm L250cm D400mm</t>
  </si>
  <si>
    <t>2.512.116</t>
  </si>
  <si>
    <t>TBS CE n.arm L250cm D500mm</t>
  </si>
  <si>
    <t>2.512.117</t>
  </si>
  <si>
    <t>TBS CE n.arm L250cm D600mm</t>
  </si>
  <si>
    <t>2.512.118</t>
  </si>
  <si>
    <t>TBS CE n.arm L250cm D700mm</t>
  </si>
  <si>
    <t>2.843.301</t>
  </si>
  <si>
    <t>2.512.119</t>
  </si>
  <si>
    <t>TBS CE n.arm L250cm D800mm</t>
  </si>
  <si>
    <t>2.512.121</t>
  </si>
  <si>
    <t>TBS CE n.arm L250cm D900mm</t>
  </si>
  <si>
    <t>2.512.122</t>
  </si>
  <si>
    <t>TBS CE n.arm L250cm D1000mm</t>
  </si>
  <si>
    <t>2.512.123</t>
  </si>
  <si>
    <t>TBS CE n.arm L250cm D1200mm</t>
  </si>
  <si>
    <t>2.512.200</t>
  </si>
  <si>
    <t>TBS emboit. cloche CE, armé, parois épaisses, joint intégré</t>
  </si>
  <si>
    <t>2.512.211</t>
  </si>
  <si>
    <t>TBS CE armé L250cm D250mm</t>
  </si>
  <si>
    <t>2.512.212</t>
  </si>
  <si>
    <t>TBS CE armé L250cm D300mm</t>
  </si>
  <si>
    <t>2.512.214</t>
  </si>
  <si>
    <t>TBS CE armé L250cm D400mm</t>
  </si>
  <si>
    <t>2.512.216</t>
  </si>
  <si>
    <t>TBS CE armé L250cm D500mm</t>
  </si>
  <si>
    <t>2.512.217</t>
  </si>
  <si>
    <t>TBS CE armé L250cm D600mm</t>
  </si>
  <si>
    <t>2.512.218</t>
  </si>
  <si>
    <t>TBS CE armé L250cm D700mm</t>
  </si>
  <si>
    <t>2.512.219</t>
  </si>
  <si>
    <t>TBS CE armé L250cm D800mm</t>
  </si>
  <si>
    <t>2.512.220</t>
  </si>
  <si>
    <t>TBS CE armé L250cm D900mm</t>
  </si>
  <si>
    <t>2.512.222</t>
  </si>
  <si>
    <t>TBS CE armé L250cm D1000mm</t>
  </si>
  <si>
    <t>2.512.224</t>
  </si>
  <si>
    <t>TBS CE armé L250cm D1200mm</t>
  </si>
  <si>
    <t>2.514.100</t>
  </si>
  <si>
    <t>Regards contrôl av. tuy. oval</t>
  </si>
  <si>
    <t>2.514.112</t>
  </si>
  <si>
    <t>Regard oval 90/110 25cm</t>
  </si>
  <si>
    <t>2.514.113</t>
  </si>
  <si>
    <t>Regard oval 90/110 50cm</t>
  </si>
  <si>
    <t>2.514.114</t>
  </si>
  <si>
    <t>Regard oval 90/110 75cm</t>
  </si>
  <si>
    <t>2.514.115</t>
  </si>
  <si>
    <t>Regard oval 90/110 100cm</t>
  </si>
  <si>
    <t>2.514.123</t>
  </si>
  <si>
    <t>2.514.124</t>
  </si>
  <si>
    <t>2.514.200</t>
  </si>
  <si>
    <t>Cônes ciment de regard/sacs</t>
  </si>
  <si>
    <t>2.514.237</t>
  </si>
  <si>
    <t>Cône asym. D600/800mm 65cm</t>
  </si>
  <si>
    <t>2.514.243</t>
  </si>
  <si>
    <t>Cône asym. D600/1000mm 65cm</t>
  </si>
  <si>
    <t>2.515.100</t>
  </si>
  <si>
    <t>Couvercles en béton</t>
  </si>
  <si>
    <t>2.515.122</t>
  </si>
  <si>
    <t>Coucercle béton noyé D600mm</t>
  </si>
  <si>
    <t>2.515.123</t>
  </si>
  <si>
    <t>Coucercle béton noyé D700mm</t>
  </si>
  <si>
    <t>2.515.124</t>
  </si>
  <si>
    <t>Coucercle béton noyé D800mm</t>
  </si>
  <si>
    <t>2.515.125</t>
  </si>
  <si>
    <t>Coucercle béton noyé D1000mm</t>
  </si>
  <si>
    <t>2.515.126</t>
  </si>
  <si>
    <t>Coucercle béton noyé D1250mm</t>
  </si>
  <si>
    <t>2.515.300</t>
  </si>
  <si>
    <t>Couvercle "BEGU" inodores</t>
  </si>
  <si>
    <t>2.515.313</t>
  </si>
  <si>
    <t>Couv.BEGU, cc, ch ut 3t D600mm</t>
  </si>
  <si>
    <t>2.515.322</t>
  </si>
  <si>
    <t>Couv.BEGU, cc, ch ut 5t D600mm</t>
  </si>
  <si>
    <t>2.515.325</t>
  </si>
  <si>
    <t>Couv.BEGU, cc, ch ut 5t D800mm</t>
  </si>
  <si>
    <t>2.515.332</t>
  </si>
  <si>
    <t>Couv.BEGU, cc,ch ut 15t D600mm</t>
  </si>
  <si>
    <t>2.515.335</t>
  </si>
  <si>
    <t>Couv.BEGU, cc,ch ut 15t D800mm</t>
  </si>
  <si>
    <t>2.541.100</t>
  </si>
  <si>
    <t>2.541.114</t>
  </si>
  <si>
    <t>2.541.118</t>
  </si>
  <si>
    <t>2.541.123</t>
  </si>
  <si>
    <t>2.541.127</t>
  </si>
  <si>
    <t>2.541.132</t>
  </si>
  <si>
    <t>2.541.200</t>
  </si>
  <si>
    <t>2.541.221</t>
  </si>
  <si>
    <t>Coude PVC dur 30° D100mm</t>
  </si>
  <si>
    <t>2.541.222</t>
  </si>
  <si>
    <t>Coude PVC dur 30° D125mm</t>
  </si>
  <si>
    <t>2.541.223</t>
  </si>
  <si>
    <t>Coude PVC dur 30° D150mm</t>
  </si>
  <si>
    <t>2.541.224</t>
  </si>
  <si>
    <t>Coude PVC dur 30° D200mm</t>
  </si>
  <si>
    <t>2.541.225</t>
  </si>
  <si>
    <t>Coude PVC dur 30° D250mm</t>
  </si>
  <si>
    <t>2.541.241</t>
  </si>
  <si>
    <t>Coude PVC dur 45° D100mm</t>
  </si>
  <si>
    <t>2.541.242</t>
  </si>
  <si>
    <t>Coude PVC dur 45° D125mm</t>
  </si>
  <si>
    <t>2.541.243</t>
  </si>
  <si>
    <t>Coude PVC dur 45° D150mm</t>
  </si>
  <si>
    <t>2.541.244</t>
  </si>
  <si>
    <t>Coude PVC dur 45° D200mm</t>
  </si>
  <si>
    <t>2.541.261</t>
  </si>
  <si>
    <t>Coude PVC dur 87° a.j. D100mm</t>
  </si>
  <si>
    <t>2.541.262</t>
  </si>
  <si>
    <t>Coude PVC dur 87° a.j. D125mm</t>
  </si>
  <si>
    <t>2.541.263</t>
  </si>
  <si>
    <t>Coude PVC dur 87° a.j. D150mm</t>
  </si>
  <si>
    <t>2.541.264</t>
  </si>
  <si>
    <t>Coude PVC dur 87° a.j. D200mm</t>
  </si>
  <si>
    <t>2.541.265</t>
  </si>
  <si>
    <t>Coude PVC dur 87° a.j. D250mm</t>
  </si>
  <si>
    <t>2.541.300</t>
  </si>
  <si>
    <t>2.541.311</t>
  </si>
  <si>
    <t>Embr. PVC dur a.j. 45° D100/100</t>
  </si>
  <si>
    <t>2.541.312</t>
  </si>
  <si>
    <t>Embr. PVC dur a.j. 45° D125/100</t>
  </si>
  <si>
    <t>2.541.313</t>
  </si>
  <si>
    <t>Embr. PVC dur a.j. 45° D125/125</t>
  </si>
  <si>
    <t>2.541.314</t>
  </si>
  <si>
    <t>Embr. PVC dur a.j. 45° D150/100</t>
  </si>
  <si>
    <t>2.541.315</t>
  </si>
  <si>
    <t>Embr. PVC dur a.j. 45° D150/125</t>
  </si>
  <si>
    <t>2.541.316</t>
  </si>
  <si>
    <t>Embr. PVC dur a.j. 45° D150/150</t>
  </si>
  <si>
    <t>2.541.317</t>
  </si>
  <si>
    <t>Embr. PVC dur a.j. 45° D200/100</t>
  </si>
  <si>
    <t>2.541.318</t>
  </si>
  <si>
    <t>Embr. PVC dur a.j. 45° D200/125</t>
  </si>
  <si>
    <t>2.541.319</t>
  </si>
  <si>
    <t>Embr. PVC dur a.j. 45° D200/150</t>
  </si>
  <si>
    <t>2.541.321</t>
  </si>
  <si>
    <t>Embr. PVC dur a.j. 45° D200/200</t>
  </si>
  <si>
    <t>2.541.322</t>
  </si>
  <si>
    <t>Embr. PVC dur a.j. 45° D250/100</t>
  </si>
  <si>
    <t>2.541.323</t>
  </si>
  <si>
    <t>Embr. PVC dur a.j. 45° D250/125</t>
  </si>
  <si>
    <t>2.541.324</t>
  </si>
  <si>
    <t>Embr. PVC dur a.j. 45° D250/150</t>
  </si>
  <si>
    <t>2.541.325</t>
  </si>
  <si>
    <t>Embr. PVC dur a.j. 45° D250/200</t>
  </si>
  <si>
    <t>2.541.371</t>
  </si>
  <si>
    <t>Embr.à.c.PVC dur 45° D125/100</t>
  </si>
  <si>
    <t>2.541.372</t>
  </si>
  <si>
    <t>Embr.à.c.PVC dur 45° D150/100</t>
  </si>
  <si>
    <t>2.541.373</t>
  </si>
  <si>
    <t>Embr.à.c.PVC dur 45° D150/125</t>
  </si>
  <si>
    <t>2.541.374</t>
  </si>
  <si>
    <t>Embr.à.c.PVC dur 45° D200/100</t>
  </si>
  <si>
    <t>2.541.376</t>
  </si>
  <si>
    <t>Embr.à.c.PVC dur 45° D200/150</t>
  </si>
  <si>
    <t>2.541.379</t>
  </si>
  <si>
    <t>Embr.à.c.PVC dur 45° D250/150</t>
  </si>
  <si>
    <t>2.541.381</t>
  </si>
  <si>
    <t>Embr.à.c.PVC dur 45° D250/200</t>
  </si>
  <si>
    <t>2.541.400</t>
  </si>
  <si>
    <t>2.541.411</t>
  </si>
  <si>
    <t>Réduction PVC dur 45° D125/100</t>
  </si>
  <si>
    <t>2.541.412</t>
  </si>
  <si>
    <t>Réduction PVC dur 45° D150/100</t>
  </si>
  <si>
    <t>2.541.413</t>
  </si>
  <si>
    <t>Réduction PVC dur 45° D150/125</t>
  </si>
  <si>
    <t>2.541.415</t>
  </si>
  <si>
    <t>Réduction PVC dur 45° D200/150</t>
  </si>
  <si>
    <t>2.541.500</t>
  </si>
  <si>
    <t>2.541.511</t>
  </si>
  <si>
    <t>Manch.coul. a.j. PVC dur D100mm</t>
  </si>
  <si>
    <t>2.541.512</t>
  </si>
  <si>
    <t>Manch.coul. a.j. PVC dur D125mm</t>
  </si>
  <si>
    <t>2.541.513</t>
  </si>
  <si>
    <t>Manch.coul. a.j. PVC dur D150mm</t>
  </si>
  <si>
    <t>2.541.514</t>
  </si>
  <si>
    <t>Manch.coul. a.j. PVC dur D200mm</t>
  </si>
  <si>
    <t>2.541.516</t>
  </si>
  <si>
    <t>Manch.coul. a.j. PVC dur D250mm</t>
  </si>
  <si>
    <t>2.541.561</t>
  </si>
  <si>
    <t>Bouchon PVC dur D100mm</t>
  </si>
  <si>
    <t>2.541.562</t>
  </si>
  <si>
    <t>Bouchon PVC dur D125mm</t>
  </si>
  <si>
    <t>2.541.563</t>
  </si>
  <si>
    <t>Bouchon PVC dur D150mm</t>
  </si>
  <si>
    <t>2.541.564</t>
  </si>
  <si>
    <t>Bouchon PVC dur D200mm</t>
  </si>
  <si>
    <t>2.541.565</t>
  </si>
  <si>
    <t>Bouchon PVC dur D250mm</t>
  </si>
  <si>
    <t>2.541.566</t>
  </si>
  <si>
    <t>Bouchon PVC dur D300mm</t>
  </si>
  <si>
    <t>2.545.100</t>
  </si>
  <si>
    <t>2.545.101</t>
  </si>
  <si>
    <t>2.545.103</t>
  </si>
  <si>
    <t>2.545.104</t>
  </si>
  <si>
    <t>2.545.105</t>
  </si>
  <si>
    <t>2.545.106</t>
  </si>
  <si>
    <t>2.545.400</t>
  </si>
  <si>
    <t>2.545.700</t>
  </si>
  <si>
    <t>Drains mat.synth. en rouleau</t>
  </si>
  <si>
    <t>2.545.712</t>
  </si>
  <si>
    <t>Drain flex.PVC dur D65mm</t>
  </si>
  <si>
    <t>2.545.713</t>
  </si>
  <si>
    <t>Drain flex.PVC dur D80mm</t>
  </si>
  <si>
    <t>2.545.714</t>
  </si>
  <si>
    <t>Drain flex.PVC dur D100mm</t>
  </si>
  <si>
    <t>2.545.715</t>
  </si>
  <si>
    <t xml:space="preserve">Fichier crée par : </t>
  </si>
  <si>
    <t>Alain Krummenacher / chargé de cours</t>
  </si>
  <si>
    <t xml:space="preserve">Ecole Technique de la Construction </t>
  </si>
  <si>
    <t>CH-1700 Fribourg</t>
  </si>
  <si>
    <t xml:space="preserve">Help </t>
  </si>
  <si>
    <t>le fichier :</t>
  </si>
  <si>
    <t>Base2006_complet_v01_08.xls</t>
  </si>
  <si>
    <t>Version 01_08 / octobre 2008</t>
  </si>
  <si>
    <t>sert de base de données pour différents exercices</t>
  </si>
  <si>
    <t>par exemple avec le fichier "controle_prix_S_01_web.xls"</t>
  </si>
  <si>
    <t>Drain flex.PVC dur D125mm</t>
  </si>
  <si>
    <t>Mat. d'isol. laine minérale</t>
  </si>
  <si>
    <t>2.612.111</t>
  </si>
  <si>
    <t>Panneau Flumroc 1 30 mm.</t>
  </si>
  <si>
    <t>2.612.112</t>
  </si>
  <si>
    <t>Panneau Flumroc 1 40 mm.</t>
  </si>
  <si>
    <t>2.612.113</t>
  </si>
  <si>
    <t>Panneau Flumroc 1 50 mm.</t>
  </si>
  <si>
    <t>2.612.114</t>
  </si>
  <si>
    <t>Panneau Flumroc 1 60 mm.</t>
  </si>
  <si>
    <t>2.612.115</t>
  </si>
  <si>
    <t>Panneau Flumroc 1 80 mm.</t>
  </si>
  <si>
    <t>2.612.116</t>
  </si>
  <si>
    <t>Panneau Flumroc 1 100 mm.</t>
  </si>
  <si>
    <t>2.612.117</t>
  </si>
  <si>
    <t>Panneau Flumroc 1 120 mm.</t>
  </si>
  <si>
    <t>2.612.281</t>
  </si>
  <si>
    <t>Panneau de sol Flumroc 15 mm.</t>
  </si>
  <si>
    <t>2.612.282</t>
  </si>
  <si>
    <t>Panneau de sol Flumroc 20 mm.</t>
  </si>
  <si>
    <t>2.612.283</t>
  </si>
  <si>
    <t>Panneau de sol Flumroc 25 mm.</t>
  </si>
  <si>
    <t>2.613.000</t>
  </si>
  <si>
    <t>Mat. d'isol. laine de verre</t>
  </si>
  <si>
    <t>2.613.225</t>
  </si>
  <si>
    <t>Isover PBM2 30 mm. sans p.-vap.</t>
  </si>
  <si>
    <t>2.613.226</t>
  </si>
  <si>
    <t>Isover PBM2 40 mm. sans p.-vap.</t>
  </si>
  <si>
    <t>2.613.227</t>
  </si>
  <si>
    <t>Isover PBM2 50 mm. sans p.-vap.</t>
  </si>
  <si>
    <t>2.613.228</t>
  </si>
  <si>
    <t>Isover PBM2 60 mm. sans p.-vap.</t>
  </si>
  <si>
    <t>2.613.229</t>
  </si>
  <si>
    <t>Isover PBM2 80 mm. sans p.-vap.</t>
  </si>
  <si>
    <t>2.613.231</t>
  </si>
  <si>
    <t>Isover PBM2 100 mm. sans p.-vap.</t>
  </si>
  <si>
    <t>2.613.232</t>
  </si>
  <si>
    <t>Isover PBM2 120 mm. sans p.-vap.</t>
  </si>
  <si>
    <t>2.613.379</t>
  </si>
  <si>
    <t>Isover bande de rive FS 12 cm.</t>
  </si>
  <si>
    <t>2.631.000</t>
  </si>
  <si>
    <t>Panneaux en polystyrol</t>
  </si>
  <si>
    <t>2.631.111</t>
  </si>
  <si>
    <t>Pan. mousse exp. 15 kg 10 mm.</t>
  </si>
  <si>
    <t>2.631.113</t>
  </si>
  <si>
    <t>Pan. mousse exp. 15 kg 20 mm.</t>
  </si>
  <si>
    <t>2.631.115</t>
  </si>
  <si>
    <t>Pan. mousse exp. 15 kg 30 mm.</t>
  </si>
  <si>
    <t>2.631.116</t>
  </si>
  <si>
    <t>Pan. mousse exp. 15 kg 40 mm.</t>
  </si>
  <si>
    <t>2.631.117</t>
  </si>
  <si>
    <t>Pan. mousse exp. 15 kg 50 mm.</t>
  </si>
  <si>
    <t>2.631.118</t>
  </si>
  <si>
    <t>Pan. mousse exp. 15 kg 60 mm.</t>
  </si>
  <si>
    <t>2.631.119</t>
  </si>
  <si>
    <t>Pan. mousse exp. 15 kg 80 mm.</t>
  </si>
  <si>
    <t>2.631.121</t>
  </si>
  <si>
    <t>Pan. mousse exp. 15 kg 100 mm.</t>
  </si>
  <si>
    <t>2.631.123</t>
  </si>
  <si>
    <t>Pan. mousse exp. 15 kg 200 mm.</t>
  </si>
  <si>
    <t>2.631.125</t>
  </si>
  <si>
    <t>Pan. mousse exp. 15 kg 300 mm.</t>
  </si>
  <si>
    <t>2.631.141</t>
  </si>
  <si>
    <t>Pan. mousse exp. 20 kg 10 mm.</t>
  </si>
  <si>
    <t>2.631.143</t>
  </si>
  <si>
    <t>Pan. mousse exp. 20 kg 20 mm.</t>
  </si>
  <si>
    <t>2.631.145</t>
  </si>
  <si>
    <t>Pan. mousse exp. 20 kg 30 mm.</t>
  </si>
  <si>
    <t>2.631.146</t>
  </si>
  <si>
    <t>Pan. mousse exp. 20 kg 40 mm.</t>
  </si>
  <si>
    <t>2.631.147</t>
  </si>
  <si>
    <t>Pan. mousse exp. 20 kg 50 mm.</t>
  </si>
  <si>
    <t>2.631.148</t>
  </si>
  <si>
    <t>Pan. mousse exp. 20 kg 60 mm.</t>
  </si>
  <si>
    <t>2.631.149</t>
  </si>
  <si>
    <t>Pan. mousse exp. 20 kg 80 mm.</t>
  </si>
  <si>
    <t>2.631.151</t>
  </si>
  <si>
    <t>Pan. mousse exp. 20 kg 100 mm.</t>
  </si>
  <si>
    <t>2.631.153</t>
  </si>
  <si>
    <t>Pan. mousse exp. 20 kg 200 mm.</t>
  </si>
  <si>
    <t>2.631.155</t>
  </si>
  <si>
    <t>Pan. mousse exp. 20 kg 300 mm.</t>
  </si>
  <si>
    <t>2.633.000</t>
  </si>
  <si>
    <t>Isol. extrudée polystyrène</t>
  </si>
  <si>
    <t>2.633.311</t>
  </si>
  <si>
    <t>Styrofoam IB 10 mm.</t>
  </si>
  <si>
    <t>2.633.312</t>
  </si>
  <si>
    <t>Styrofoam IB 20 mm.</t>
  </si>
  <si>
    <t>2.633.313</t>
  </si>
  <si>
    <t>Styrofoam IB 30 mm.</t>
  </si>
  <si>
    <t>2.633.314</t>
  </si>
  <si>
    <t>Styrofoam IB 40 mm.</t>
  </si>
  <si>
    <t>2.633.315</t>
  </si>
  <si>
    <t>Styrofoam IB 50 mm.</t>
  </si>
  <si>
    <t>2.633.316</t>
  </si>
  <si>
    <t>Styrofoam IB 60 mm.</t>
  </si>
  <si>
    <t>2.633.317</t>
  </si>
  <si>
    <t>Styrofoam IB 80 mm.</t>
  </si>
  <si>
    <t>2.633.318</t>
  </si>
  <si>
    <t>Styrofoam IB 100mm.</t>
  </si>
  <si>
    <t>2.633.319</t>
  </si>
  <si>
    <t>Styrofoam IB 120 mm.</t>
  </si>
  <si>
    <t>2.661.000</t>
  </si>
  <si>
    <t>Feutres et nattes de constr.</t>
  </si>
  <si>
    <t>2.661.113</t>
  </si>
  <si>
    <t>2.661.124</t>
  </si>
  <si>
    <t>2.671.000</t>
  </si>
  <si>
    <t>Cartons bitumés</t>
  </si>
  <si>
    <t>2.672.000</t>
  </si>
  <si>
    <t>Feuilles de papier de protec.</t>
  </si>
  <si>
    <t>2.672.233</t>
  </si>
  <si>
    <t>Feuille PE 0.1 mm.</t>
  </si>
  <si>
    <t>2.672.257</t>
  </si>
  <si>
    <t>Feuille PE 0.15 mm.</t>
  </si>
  <si>
    <t>2.672.288</t>
  </si>
  <si>
    <t>Feuille PE 0.2 mm.</t>
  </si>
  <si>
    <t>2.675.000</t>
  </si>
  <si>
    <t>Bandes d'étanchéité à coller</t>
  </si>
  <si>
    <t>2.675.135</t>
  </si>
  <si>
    <t>Sabajoint 15 mm. x 8 m.</t>
  </si>
  <si>
    <t>ro</t>
  </si>
  <si>
    <t>2.675.136</t>
  </si>
  <si>
    <t>Sabajoint 9 mm. x 8 m.</t>
  </si>
  <si>
    <t>2.675.216</t>
  </si>
  <si>
    <t>Scotch PVC jaune 50 mm. x 30m.</t>
  </si>
  <si>
    <t>2.711.200</t>
  </si>
  <si>
    <t>Retardateur de prise</t>
  </si>
  <si>
    <t>2.711.222</t>
  </si>
  <si>
    <t>2.711.300</t>
  </si>
  <si>
    <t>Accélérateur de prise</t>
  </si>
  <si>
    <t>2.711.312</t>
  </si>
  <si>
    <t>Sika 4A</t>
  </si>
  <si>
    <t>2.711.700</t>
  </si>
  <si>
    <t>Produit de coffrage</t>
  </si>
  <si>
    <t>2.711.701</t>
  </si>
  <si>
    <t>2.711.800</t>
  </si>
  <si>
    <t>Emulsion d`adh./adj p. mortier</t>
  </si>
  <si>
    <t>2.711.811</t>
  </si>
  <si>
    <t>Sika Latex emul.</t>
  </si>
  <si>
    <t>2.714.100</t>
  </si>
  <si>
    <t>Peintures de protection</t>
  </si>
  <si>
    <t>2.714.141</t>
  </si>
  <si>
    <t>MBT Barrapren</t>
  </si>
  <si>
    <t>2.714.151</t>
  </si>
  <si>
    <t>Intertol 1</t>
  </si>
  <si>
    <t>2.722.200</t>
  </si>
  <si>
    <t>Mortier cosmétique</t>
  </si>
  <si>
    <t>2.722.231</t>
  </si>
  <si>
    <t>Barrafill L</t>
  </si>
  <si>
    <t>Bois rond</t>
  </si>
  <si>
    <t>2.812.100</t>
  </si>
  <si>
    <t xml:space="preserve">Bois équarris </t>
  </si>
  <si>
    <t>2.812.125</t>
  </si>
  <si>
    <t>Bois équarri 8/12</t>
  </si>
  <si>
    <t>m3</t>
  </si>
  <si>
    <t>2.813.000</t>
  </si>
  <si>
    <t>Planches</t>
  </si>
  <si>
    <t>2.813.113</t>
  </si>
  <si>
    <t>Planches brutes 30 mm</t>
  </si>
  <si>
    <t>2.813.212</t>
  </si>
  <si>
    <t>Planches brutes larg. fixe 30 mm</t>
  </si>
  <si>
    <t>2.813.276</t>
  </si>
  <si>
    <t>Planches d'échaf.s. mes. 50 mm</t>
  </si>
  <si>
    <t>2.814.000</t>
  </si>
  <si>
    <t>Lattes</t>
  </si>
  <si>
    <t>2.814.121</t>
  </si>
  <si>
    <t>Lambourde 27/60mm</t>
  </si>
  <si>
    <t>2.815.000</t>
  </si>
  <si>
    <t>Listes</t>
  </si>
  <si>
    <t>2.815.111</t>
  </si>
  <si>
    <t>Liste tria  bois 10/10mm</t>
  </si>
  <si>
    <t>2.815.114</t>
  </si>
  <si>
    <t>Liste tria  bois 15/15mm</t>
  </si>
  <si>
    <t>2.815.117</t>
  </si>
  <si>
    <t>Liste tria  bois20/20 mm</t>
  </si>
  <si>
    <t>2.815.411</t>
  </si>
  <si>
    <t>Gouttes pendantes bois 21/14mm</t>
  </si>
  <si>
    <t>2.821.000</t>
  </si>
  <si>
    <t>Panneaux de coffrage</t>
  </si>
  <si>
    <t>2.821.121</t>
  </si>
  <si>
    <t>Panneau coffrage. 27mm , 3 plis</t>
  </si>
  <si>
    <t>2.825.000</t>
  </si>
  <si>
    <t>Coffrages</t>
  </si>
  <si>
    <t>2.828.000</t>
  </si>
  <si>
    <t>Equipements pour coffrage</t>
  </si>
  <si>
    <t>2.828.113</t>
  </si>
  <si>
    <t>Taquet ciment 20mm</t>
  </si>
  <si>
    <t>2.828.115</t>
  </si>
  <si>
    <t>2.828.117</t>
  </si>
  <si>
    <t>Taquet ciment 30mm</t>
  </si>
  <si>
    <t>to</t>
  </si>
  <si>
    <t>2.844.244</t>
  </si>
  <si>
    <t>2.846.000</t>
  </si>
  <si>
    <t>Goujons forces transversales</t>
  </si>
  <si>
    <t>2.846.112</t>
  </si>
  <si>
    <t>CRET-10 gouj.CrNiMo acier 30cm</t>
  </si>
  <si>
    <t>2.846.121</t>
  </si>
  <si>
    <t>CRET-11 gouj. acier CK 30cm</t>
  </si>
  <si>
    <t>2.846.131</t>
  </si>
  <si>
    <t>CRET-13 gouj. acier CK 30cm</t>
  </si>
  <si>
    <t>2.865.000</t>
  </si>
  <si>
    <t>Couv. regard à béton/fonte-béton</t>
  </si>
  <si>
    <t>2.865.433</t>
  </si>
  <si>
    <t>BEGU D 600 1to</t>
  </si>
  <si>
    <t>2.865.435</t>
  </si>
  <si>
    <t>BEGU D 600 3to</t>
  </si>
  <si>
    <t>2.865.437</t>
  </si>
  <si>
    <t>BEGU D 600 7.5to</t>
  </si>
  <si>
    <t>Bord b, gris "Etat de Fribourg"</t>
  </si>
  <si>
    <t>Type I norm g  12-15/25*100</t>
  </si>
  <si>
    <t>Bord norm g "Etat de Vaud"</t>
  </si>
  <si>
    <t>TYPE VD 12-20/24X100M</t>
  </si>
  <si>
    <t>3.111.100</t>
  </si>
  <si>
    <t>Bétonnières,centrale à béton</t>
  </si>
  <si>
    <t>Sallin &amp; As.</t>
  </si>
  <si>
    <t>3.111.113</t>
  </si>
  <si>
    <t>Bétonnière à tamb basc, -100 l</t>
  </si>
  <si>
    <t>fr/h</t>
  </si>
  <si>
    <t>3.111.122</t>
  </si>
  <si>
    <t>Bétonnière à tamb basc, -150 l</t>
  </si>
  <si>
    <t>3.116.300</t>
  </si>
  <si>
    <t>Cent. à béton, autom, -750</t>
  </si>
  <si>
    <t>3.116.322</t>
  </si>
  <si>
    <t>Cent. à béton, autom, -375/280 l</t>
  </si>
  <si>
    <t xml:space="preserve">TFI </t>
  </si>
  <si>
    <t>-------------</t>
  </si>
  <si>
    <t>3.116.332</t>
  </si>
  <si>
    <t>Cent. à béton, autom, -500/350 l</t>
  </si>
  <si>
    <t>3.116.342</t>
  </si>
  <si>
    <t>Cent. à béton, autom, -750/500 l</t>
  </si>
  <si>
    <t>3.116.400</t>
  </si>
  <si>
    <t>Cent. à béton, autom, &gt;750 l</t>
  </si>
  <si>
    <t>3.116.432</t>
  </si>
  <si>
    <t>Cent. à béton, autom, -1350/1000 l</t>
  </si>
  <si>
    <t>Cent. à béton, autom, -1000/750 l</t>
  </si>
  <si>
    <t>3.143.100</t>
  </si>
  <si>
    <t>Silos de transbordement</t>
  </si>
  <si>
    <t>3.143.113</t>
  </si>
  <si>
    <t>Silos transb, - 6m3</t>
  </si>
  <si>
    <t>3.143.400</t>
  </si>
  <si>
    <t>Silos double transbordement</t>
  </si>
  <si>
    <t>3.143.409</t>
  </si>
  <si>
    <t>Frais par m3 pour silos transbordement</t>
  </si>
  <si>
    <t>3.143.413</t>
  </si>
  <si>
    <t>Silo double transb, mé, -16 m3</t>
  </si>
  <si>
    <t>3.143.422</t>
  </si>
  <si>
    <t>Silo double transb, mé, -20 m3</t>
  </si>
  <si>
    <t>3.182.300</t>
  </si>
  <si>
    <t>Aiguilles vibrantes, mé-hf</t>
  </si>
  <si>
    <t>3.182.309</t>
  </si>
  <si>
    <t>Frais par m3 pour vibreurs</t>
  </si>
  <si>
    <t>3.182.313</t>
  </si>
  <si>
    <t>Aiguille vibrante, mé-hf -50 mm</t>
  </si>
  <si>
    <t>3.182.332</t>
  </si>
  <si>
    <t>Aiguille vibrante, mé-hf -70 mm</t>
  </si>
  <si>
    <t>3.182.352</t>
  </si>
  <si>
    <t>Aiguille vibrante, mé-hf -90 mm</t>
  </si>
  <si>
    <t>3.186.100</t>
  </si>
  <si>
    <t>Convertisseurs, moteur électr</t>
  </si>
  <si>
    <t>3.186.113</t>
  </si>
  <si>
    <t>Convertisseur, mé, -2.5 kVA</t>
  </si>
  <si>
    <t>3.186.122</t>
  </si>
  <si>
    <t>Convertisseur, mé, -5.0 kVA</t>
  </si>
  <si>
    <t>3.186.132</t>
  </si>
  <si>
    <t>Convertisseur, mé, -10.0 kVA</t>
  </si>
  <si>
    <t>3.186.142</t>
  </si>
  <si>
    <t>Convertisseur, mé, -15.0 kVA</t>
  </si>
  <si>
    <t>3.210.000</t>
  </si>
  <si>
    <t>Grues</t>
  </si>
  <si>
    <t>3.211.200</t>
  </si>
  <si>
    <t>Grues, mr, char, -40 mt</t>
  </si>
  <si>
    <t>3.211.232</t>
  </si>
  <si>
    <t>Grue mont. rapid 30 mt, 25 m, stat</t>
  </si>
  <si>
    <t>Fr/h</t>
  </si>
  <si>
    <t>3.211.242</t>
  </si>
  <si>
    <t>Grue mont. rapid 40 mt, 30 m, stat</t>
  </si>
  <si>
    <t>3.211.300</t>
  </si>
  <si>
    <t>Grues mr, char, &gt;40 mt</t>
  </si>
  <si>
    <t>3.211.312</t>
  </si>
  <si>
    <t>Grue mont. rapid 50 mt, 35 m, stat</t>
  </si>
  <si>
    <t>3.211.322</t>
  </si>
  <si>
    <t xml:space="preserve"> Grue mont. rapid 60 mt, 40 m, stat</t>
  </si>
  <si>
    <t>3.211.332</t>
  </si>
  <si>
    <t>Grue mont. rapid 70 mt, 45 m, stat</t>
  </si>
  <si>
    <t>3.212.400</t>
  </si>
  <si>
    <t>Grues tours, char, -120 mt</t>
  </si>
  <si>
    <t>3.212.412</t>
  </si>
  <si>
    <t>-70 mt, 40 m, stat</t>
  </si>
  <si>
    <t>3.212.422</t>
  </si>
  <si>
    <t>-90 mt, 45 m, stat</t>
  </si>
  <si>
    <t>3.212.432</t>
  </si>
  <si>
    <t>-120 mt, 50 m, stat</t>
  </si>
  <si>
    <t>3.321.100</t>
  </si>
  <si>
    <t>Pelles hydrauliques sur chenilles</t>
  </si>
  <si>
    <t>3.321.113</t>
  </si>
  <si>
    <t xml:space="preserve"> Pelle hyd. s ch. 1,5 t 10 kw</t>
  </si>
  <si>
    <t>3.321.214</t>
  </si>
  <si>
    <t xml:space="preserve"> Pelle hyd. s ch. 3,5 t 25 kw</t>
  </si>
  <si>
    <t>3.321.416</t>
  </si>
  <si>
    <t xml:space="preserve"> Pelle hyd. s ch. 16,0 t 65 kw</t>
  </si>
  <si>
    <t>3.321.513</t>
  </si>
  <si>
    <t xml:space="preserve"> Pelle hyd. s ch.22,0 t 90 kw</t>
  </si>
  <si>
    <t>3.321.514</t>
  </si>
  <si>
    <t xml:space="preserve"> Pelle hyd. s ch. 26,0 t 110 kw</t>
  </si>
  <si>
    <t>3.321.515</t>
  </si>
  <si>
    <t xml:space="preserve"> Pelle hyd. s ch. 33,0 t 150 kw</t>
  </si>
  <si>
    <t>3.322.200</t>
  </si>
  <si>
    <t>Pelles hydraulique sur pneus</t>
  </si>
  <si>
    <t>3.322.315</t>
  </si>
  <si>
    <t>Pelle hyd. s pneus 9,0 t 45kw</t>
  </si>
  <si>
    <t>3.322.415</t>
  </si>
  <si>
    <t>Pelle hyd. s pneus 13,0 t 55kw</t>
  </si>
  <si>
    <t>3.322.416</t>
  </si>
  <si>
    <t>Pelle hyd. s pneus 16,0 t 65 kw</t>
  </si>
  <si>
    <t>3.322.417</t>
  </si>
  <si>
    <t>Pelle hyd. s pneus 18,0 t 75 kw</t>
  </si>
  <si>
    <t>3.325.100</t>
  </si>
  <si>
    <t>Pelles araignées</t>
  </si>
  <si>
    <t>3.325.212</t>
  </si>
  <si>
    <t>Pelle araignées 6,0 t 30 kw</t>
  </si>
  <si>
    <t>3.332.100</t>
  </si>
  <si>
    <t>Chargeuses sur chenilles</t>
  </si>
  <si>
    <t>3.332.312</t>
  </si>
  <si>
    <t>Chargeuse sur ch. 15,0 t 100 kw</t>
  </si>
  <si>
    <t>3.332.313</t>
  </si>
  <si>
    <t>Chargeuse sur ch 20,0 t 120 kw</t>
  </si>
  <si>
    <t>3.333.200</t>
  </si>
  <si>
    <t>Chargeuse sur pneus</t>
  </si>
  <si>
    <t>3.333.414</t>
  </si>
  <si>
    <t>Chargeuse sur pneus 14,0 t 115 kw</t>
  </si>
  <si>
    <t>3.344.100</t>
  </si>
  <si>
    <t>Graders</t>
  </si>
  <si>
    <t>3.344.313</t>
  </si>
  <si>
    <t>Grader 12,0 t</t>
  </si>
  <si>
    <t>3.351.200</t>
  </si>
  <si>
    <t>Dameuses</t>
  </si>
  <si>
    <t>3.351.213</t>
  </si>
  <si>
    <t>Dameuse 90 kg</t>
  </si>
  <si>
    <t>3.352.100</t>
  </si>
  <si>
    <t>Plaques vibrantes</t>
  </si>
  <si>
    <t>3.352.113</t>
  </si>
  <si>
    <t>Plaque vibrante 100 kg</t>
  </si>
  <si>
    <t>3.352.122</t>
  </si>
  <si>
    <t>Plaque vibrante 150 kg</t>
  </si>
  <si>
    <t>3.362.200</t>
  </si>
  <si>
    <t>Rouleaux à pneus</t>
  </si>
  <si>
    <t>3.362.222</t>
  </si>
  <si>
    <t>Rouleau à pneus 12,0 t - 25,0 t</t>
  </si>
  <si>
    <t>3.364.200</t>
  </si>
  <si>
    <t>Rouleaux lisses vibrants, 2 ro</t>
  </si>
  <si>
    <t>3.364.212</t>
  </si>
  <si>
    <t>Rouleau vibrant 1,0 t</t>
  </si>
  <si>
    <t>3.364.242</t>
  </si>
  <si>
    <t>Rouleau vibrant 1,5 t</t>
  </si>
  <si>
    <t>3.364.300</t>
  </si>
  <si>
    <t>Rouleaux lisses, vibrants, auto.</t>
  </si>
  <si>
    <t>3.364.312</t>
  </si>
  <si>
    <t>Rouleau vibrant 2,0 t</t>
  </si>
  <si>
    <t>3.364.442</t>
  </si>
  <si>
    <t>Rouleau vibrant 7,0 t</t>
  </si>
  <si>
    <t>3.365.100</t>
  </si>
  <si>
    <t>Rouleaux vibrants combinés</t>
  </si>
  <si>
    <t>3.365.113</t>
  </si>
  <si>
    <t>Rouleau jante structurée 1,5 t</t>
  </si>
  <si>
    <t>3.463.100</t>
  </si>
  <si>
    <t>Pompes subm., bp, 5m.</t>
  </si>
  <si>
    <t>3.463.212</t>
  </si>
  <si>
    <t>pompe 300 l/min.  38</t>
  </si>
  <si>
    <t>3.463.222</t>
  </si>
  <si>
    <t>pompe 600 l/min.  50</t>
  </si>
  <si>
    <t>3.463.322</t>
  </si>
  <si>
    <t>pompe 2500 l/min.  100</t>
  </si>
  <si>
    <t>3.612.000</t>
  </si>
  <si>
    <t>Air comprimé</t>
  </si>
  <si>
    <t>3.614.122</t>
  </si>
  <si>
    <t>Compresseurs,mob,mé 2,800 m3</t>
  </si>
  <si>
    <t>3.614.132</t>
  </si>
  <si>
    <t>Compresseurs,mob,mé 4,500 m3</t>
  </si>
  <si>
    <t>3.631.000</t>
  </si>
  <si>
    <t>Marteaux pneumatiques</t>
  </si>
  <si>
    <t>3.631.113</t>
  </si>
  <si>
    <t>Marteaux piqueurs, ac, 11 kg</t>
  </si>
  <si>
    <t>3.631.232</t>
  </si>
  <si>
    <t>Marteaux brise-béton,ac, 22kg</t>
  </si>
  <si>
    <t>3.631.252</t>
  </si>
  <si>
    <t>Pelle hyd. s ch. 1,5 t 10 kw</t>
  </si>
  <si>
    <t>Pelle hyd. s ch. 3,5 t 25 kw</t>
  </si>
  <si>
    <t>Pelle hyd. s ch. 5,0 t 37 kw</t>
  </si>
  <si>
    <t>Pelle hyd. s ch. 9,0 t 45 kw</t>
  </si>
  <si>
    <t>Pelle hyd. s ch. 13,0 t 55 kw</t>
  </si>
  <si>
    <t>Pelle hyd. s ch. 16,0 t 65 kw</t>
  </si>
  <si>
    <t>Pelle hyd. s ch. 18,0 t 75 kw</t>
  </si>
  <si>
    <t>Pelle hyd. s ch.22,0 t 90 kw</t>
  </si>
  <si>
    <t>Pelle hyd. s ch. 26,0 t 110 kw</t>
  </si>
  <si>
    <t>Pelle hyd. s ch. 33,0 t 150 kw</t>
  </si>
  <si>
    <t>Pelle hyd. s ch. 40,0 t 175 kw</t>
  </si>
  <si>
    <t>Coffrage standard de murs</t>
  </si>
  <si>
    <t>Coffrage standard de dalle</t>
  </si>
  <si>
    <t>Coffrage divers / petites quantités</t>
  </si>
  <si>
    <t>2.825.102</t>
  </si>
  <si>
    <t>2.825.103</t>
  </si>
  <si>
    <t>2.825.101</t>
  </si>
  <si>
    <t>Marteaux brise-béton,ac, 36kg</t>
  </si>
  <si>
    <t>3.634.000</t>
  </si>
  <si>
    <t>Marteaux montés sur pelle,</t>
  </si>
  <si>
    <t>3.634.212</t>
  </si>
  <si>
    <t>Marteaux montés sur pelle, 400 kg</t>
  </si>
  <si>
    <t>3.634.242</t>
  </si>
  <si>
    <t>Marteaux montés sur pelle, 600 kg</t>
  </si>
  <si>
    <t>3.634.312</t>
  </si>
  <si>
    <t>Marteaux montés sur pelle, 800 kg</t>
  </si>
  <si>
    <t>3.634.342</t>
  </si>
  <si>
    <t>Marteaux montés sur pelle, 1200 kg</t>
  </si>
  <si>
    <t>BOIS</t>
  </si>
  <si>
    <t>Perche d'échafaudage</t>
  </si>
  <si>
    <t>m1</t>
  </si>
  <si>
    <t>Pieu longueur -1 m1</t>
  </si>
  <si>
    <t>Pieu longueur -2 m1</t>
  </si>
  <si>
    <t>Bois équarri, sapin 8/10-24 cm</t>
  </si>
  <si>
    <t>Planche brute sapin, ép. 30 mm</t>
  </si>
  <si>
    <t>Pl. brute sapin, fixe ép. 30 mm</t>
  </si>
  <si>
    <t>Pl. brute sapin, fixe ép. 50 mm</t>
  </si>
  <si>
    <t>Pl. rabot. 1 face, r.+c. ép. 27 mm</t>
  </si>
  <si>
    <t>Panneau coffr. 3 plis ép. 27 mm</t>
  </si>
  <si>
    <t>ECHAFAUDAGES TUBULAIRES</t>
  </si>
  <si>
    <t>Echafaudage tub, 200 kg, 65 cm</t>
  </si>
  <si>
    <t>Pont de ferblantier</t>
  </si>
  <si>
    <t>Filet de protection d'échaf.</t>
  </si>
  <si>
    <t>Treillis pour pont de ferblantier</t>
  </si>
  <si>
    <t>Bâche de protection d'échaf.</t>
  </si>
  <si>
    <t>4.000.200</t>
  </si>
  <si>
    <t>ACCESSOIRES</t>
  </si>
  <si>
    <t>4.999.001</t>
  </si>
  <si>
    <t>PV pour clous huile etc..</t>
  </si>
  <si>
    <t>INTERNE</t>
  </si>
  <si>
    <t>4.999.002</t>
  </si>
  <si>
    <t>Petit matériel</t>
  </si>
  <si>
    <t>fr.-</t>
  </si>
  <si>
    <t>6.000.000</t>
  </si>
  <si>
    <t>Prestation de tiers</t>
  </si>
  <si>
    <t>6.200.000</t>
  </si>
  <si>
    <t>Camion / grues</t>
  </si>
  <si>
    <t>6.217.313</t>
  </si>
  <si>
    <t>6.217.352</t>
  </si>
  <si>
    <t>6.217.372</t>
  </si>
  <si>
    <t>6.217.412</t>
  </si>
  <si>
    <t>6.217.422</t>
  </si>
  <si>
    <t>6.217.432</t>
  </si>
  <si>
    <t>6.217.442</t>
  </si>
  <si>
    <t>6.217.452</t>
  </si>
  <si>
    <t>6.217.462</t>
  </si>
  <si>
    <t>6.292.113</t>
  </si>
  <si>
    <t>Camionnette, cab. normale, -3,5t</t>
  </si>
  <si>
    <t>6.292.123</t>
  </si>
  <si>
    <t>Camionnette, cab. double, -3,5t</t>
  </si>
  <si>
    <t>Petit bus, -9 personnes</t>
  </si>
  <si>
    <t>6.292.413</t>
  </si>
  <si>
    <t>6.292.422</t>
  </si>
  <si>
    <t>6.292.632</t>
  </si>
  <si>
    <t>Véhicule tout-terrain, -2,8t</t>
  </si>
  <si>
    <t>6.293.242</t>
  </si>
  <si>
    <t>6.293.252</t>
  </si>
  <si>
    <t>6.293.266</t>
  </si>
  <si>
    <t>6.293.732</t>
  </si>
  <si>
    <t>6.995.101</t>
  </si>
  <si>
    <t>S-traitant pose acier  / petite ét.</t>
  </si>
  <si>
    <t>6.995.102</t>
  </si>
  <si>
    <t>6.995.103</t>
  </si>
  <si>
    <t>S-traitant pose acier  / grande ét.</t>
  </si>
  <si>
    <t>6.995.111</t>
  </si>
  <si>
    <t>S-traitant  échaf. léger / moyen</t>
  </si>
  <si>
    <t>6.995.112</t>
  </si>
  <si>
    <t>l/m</t>
  </si>
  <si>
    <t>6.995.201</t>
  </si>
  <si>
    <t>6.995.202</t>
  </si>
  <si>
    <t>6.995.203</t>
  </si>
  <si>
    <t>6.995.204</t>
  </si>
  <si>
    <t>6.995.205</t>
  </si>
  <si>
    <t>6.995.206</t>
  </si>
  <si>
    <t>6.995.207</t>
  </si>
  <si>
    <t>6.995.208</t>
  </si>
  <si>
    <t>6.995.209</t>
  </si>
  <si>
    <t>6.995.211</t>
  </si>
  <si>
    <t>6.995.301</t>
  </si>
  <si>
    <t>Taxe de décharge mat. inertes</t>
  </si>
  <si>
    <t>autres taxes</t>
  </si>
  <si>
    <t>étoffer la base de données avec d'autres prix de sous-traitants</t>
  </si>
  <si>
    <t>Béton homogène ou "tremix"</t>
  </si>
  <si>
    <t>Chapes</t>
  </si>
  <si>
    <t>Béton projeté prix moyen + petite grande étapes</t>
  </si>
  <si>
    <t>Clous ancrage ( passif ) 2-3 -longueurs</t>
  </si>
  <si>
    <t>Effet sur la formule avec la condition SI</t>
  </si>
  <si>
    <t>Effet sur la formule sans la condition SI</t>
  </si>
  <si>
    <t>Treillis d'armature S550</t>
  </si>
  <si>
    <t>Bétons de centrale</t>
  </si>
  <si>
    <t>Béton 0-16+0-32</t>
  </si>
  <si>
    <t>2.134.213</t>
  </si>
  <si>
    <t>Béton 0-16+0-32 CP 100</t>
  </si>
  <si>
    <t>BF</t>
  </si>
  <si>
    <t>Béton 0-16+0-32 CP 150</t>
  </si>
  <si>
    <t>Béton 0-16+0-32 CP 200</t>
  </si>
  <si>
    <t>2.134.237</t>
  </si>
  <si>
    <t>Béton 0-16+0-32 CP 250</t>
  </si>
  <si>
    <t>2.134.244</t>
  </si>
  <si>
    <t>Béton 0-16+0-32 CP 300</t>
  </si>
  <si>
    <t>2.134.251</t>
  </si>
  <si>
    <t>Béton 0-16+0-32 CP 350</t>
  </si>
  <si>
    <t>2.134.259</t>
  </si>
  <si>
    <t>Béton 0-16+0-32 CP 375</t>
  </si>
  <si>
    <t>Bétons Spécifiques</t>
  </si>
  <si>
    <t>2.135.153</t>
  </si>
  <si>
    <t>NPK A</t>
  </si>
  <si>
    <t>C 25/30 0-16 e/c=0.65 CL0.10 XC2 CP310</t>
  </si>
  <si>
    <t>C 25/30 0-32 e/c=0.65 CL0.10 XC2 CP280</t>
  </si>
  <si>
    <t>2.135.363</t>
  </si>
  <si>
    <t>NPK C</t>
  </si>
  <si>
    <t>C 30/37 0-16 e/c=0.50 CL0.10 XC4 XF1 CP330</t>
  </si>
  <si>
    <t>C 30/37 0-32 e/c=0.50 CL0.10 XC4 XF1 CP300</t>
  </si>
  <si>
    <t>2.135.453</t>
  </si>
  <si>
    <t>NPK D</t>
  </si>
  <si>
    <t>C 30/37 0-32 e/c=0.50 CL0.10 XC4 XF2 CP300</t>
  </si>
  <si>
    <t>2.135.553</t>
  </si>
  <si>
    <t>NPK E</t>
  </si>
  <si>
    <t>C 25/30 0-16 e/c=0.50 CL0.10 XC4 XF3 CP320</t>
  </si>
  <si>
    <t>2.135.663</t>
  </si>
  <si>
    <t>NPK F</t>
  </si>
  <si>
    <t>C 30/37 0-16 e/c=0.45 CL0.10 XC4 XF4 XD3 CP375</t>
  </si>
  <si>
    <t>C 30/37 0-32 e/c=0.45 CL0.10 XC4 XF4 XD3 CP340</t>
  </si>
  <si>
    <t>2.135.773</t>
  </si>
  <si>
    <t>NPK G</t>
  </si>
  <si>
    <t>C 35/45 0-16 e/c=0.45 CL0.10 XC4 XF4 CP375</t>
  </si>
  <si>
    <t>C 35/45 0-32 e/c=0.45 CL0.10 XC4 XF4 CP340</t>
  </si>
  <si>
    <t>2.136.253</t>
  </si>
  <si>
    <t>NPK B</t>
  </si>
  <si>
    <t>C 25/30 0-16 e/c=0.60 CL0.10 XC3 CP310</t>
  </si>
  <si>
    <t>C 25/30 0-16 e/c=0.60 CL0.10 XC3 fluide CP310</t>
  </si>
  <si>
    <t>C 25/30 0-32 e/c=0.60 CL0.10 XC3 CP280</t>
  </si>
  <si>
    <t>C 25/30 0-32 e/c=0.60 CL0.10 XC3 fluide CP280</t>
  </si>
  <si>
    <t>C 25/30 0-32 e/c=0.60 CL0.10 XC3 CP300</t>
  </si>
  <si>
    <t>2.139.000</t>
  </si>
  <si>
    <t>2.139.682</t>
  </si>
  <si>
    <t>Béton Liapor 4-8 CP 200</t>
  </si>
  <si>
    <t>2.139.900</t>
  </si>
  <si>
    <t>Béton Autoplaçant</t>
  </si>
  <si>
    <t>2.139.901</t>
  </si>
  <si>
    <t>C 35/45 0-16 e/c=0.50 CL0.10 XC3 CP350</t>
  </si>
  <si>
    <t>2.139.902</t>
  </si>
  <si>
    <t>C 35/45 0-32 e/c=0.50 CL0.10 XC3 CP350</t>
  </si>
  <si>
    <t>Mortiers ciment 0-4+0-8</t>
  </si>
  <si>
    <t>2.141.121</t>
  </si>
  <si>
    <t>Mortier 0/4+0-8 CP 300</t>
  </si>
  <si>
    <t>2.141.137</t>
  </si>
  <si>
    <t>Mortier 0/4+0-8 CP 400</t>
  </si>
  <si>
    <t>2.141.153</t>
  </si>
  <si>
    <t>Mortier 0/4+0-8 CP 500</t>
  </si>
  <si>
    <t>2.418.210</t>
  </si>
  <si>
    <t>2.418.211</t>
  </si>
  <si>
    <t>JPF</t>
  </si>
  <si>
    <t>2.418.230</t>
  </si>
  <si>
    <t>2.418.231</t>
  </si>
  <si>
    <t>2.418.250</t>
  </si>
  <si>
    <t>Bordurettes béton</t>
  </si>
  <si>
    <t>2.418.251</t>
  </si>
  <si>
    <t>TYPE 20/24, longueur 100 cm</t>
  </si>
  <si>
    <t>2.418.260</t>
  </si>
  <si>
    <t>Limons béton de délimitation</t>
  </si>
  <si>
    <t>2.418.261</t>
  </si>
  <si>
    <t>TYPE 12/12, longueur 100 cm</t>
  </si>
  <si>
    <t>Tuyaux canal. PVC dur SN2 / CR2 - S25</t>
  </si>
  <si>
    <t>PVC dur SN2 D100mm L500cm</t>
  </si>
  <si>
    <t>PVC dur SN2 D125mm L500cm</t>
  </si>
  <si>
    <t>PVC dur SN2 D150mm L500cm</t>
  </si>
  <si>
    <t>PVC dur SN2 D200mm L500cm</t>
  </si>
  <si>
    <t>PVC dur SN2 D250mm L500cm</t>
  </si>
  <si>
    <t>Coudes PVC dur KGB</t>
  </si>
  <si>
    <t>2.541.245</t>
  </si>
  <si>
    <t>6.293.273</t>
  </si>
  <si>
    <t>6.297.000</t>
  </si>
  <si>
    <t>6.294.632</t>
  </si>
  <si>
    <t>6.294.642</t>
  </si>
  <si>
    <t>Coude PVC dur 45° D250mm</t>
  </si>
  <si>
    <t>Embrch. PVC dur KGEA</t>
  </si>
  <si>
    <t>Réduct. PVC dur KGR</t>
  </si>
  <si>
    <t>Manchons/bouch. KGU/KGM</t>
  </si>
  <si>
    <t>2.541.600</t>
  </si>
  <si>
    <t>Racc./coudes plong./manchettes</t>
  </si>
  <si>
    <t>2.541.611</t>
  </si>
  <si>
    <t>Raccord FC, 100</t>
  </si>
  <si>
    <t>2.541.612</t>
  </si>
  <si>
    <t>Raccord FC, 125</t>
  </si>
  <si>
    <t>2.541.613</t>
  </si>
  <si>
    <t>Raccord FC, 150</t>
  </si>
  <si>
    <t>2.541.614</t>
  </si>
  <si>
    <t>Raccord FC, 200</t>
  </si>
  <si>
    <t>2.541.615</t>
  </si>
  <si>
    <t>Raccord FC, 250</t>
  </si>
  <si>
    <t>2.541.631</t>
  </si>
  <si>
    <t>Coude plong. PVC avec pgn., 100</t>
  </si>
  <si>
    <t>2.541.632</t>
  </si>
  <si>
    <t>Coude plong. PVC avec pgn., 125</t>
  </si>
  <si>
    <t>2.541.633</t>
  </si>
  <si>
    <t>Coude plong. PVC avec pgn., 150</t>
  </si>
  <si>
    <t>2.541.634</t>
  </si>
  <si>
    <t>Coude plong. PVC avec pgn., 200</t>
  </si>
  <si>
    <t>2.541.636</t>
  </si>
  <si>
    <t>Coude plong. PVC sans pgn., 100</t>
  </si>
  <si>
    <t>2.541.637</t>
  </si>
  <si>
    <t>Coude plong. PVC sans pgn., 125</t>
  </si>
  <si>
    <t>2.541.638</t>
  </si>
  <si>
    <t>Coude plong. PVC sans pgn., 150</t>
  </si>
  <si>
    <t>2.541.639</t>
  </si>
  <si>
    <t>Coude plong. PVC sans pgn., 200</t>
  </si>
  <si>
    <t>Drains en PVC dur SN2 perfor.</t>
  </si>
  <si>
    <t>Drain PVC dur SN2 D100mm L5m</t>
  </si>
  <si>
    <t>Drain PVC dur SN2 D125mm L5m</t>
  </si>
  <si>
    <t>Drain PVC dur SN2 D150mm L5m</t>
  </si>
  <si>
    <t>Drain PVC dur SN2 D200mm L5m</t>
  </si>
  <si>
    <t>Drain PVC dur SN2 D250mm L5m</t>
  </si>
  <si>
    <t>Drains en PE perforé SN8 / CR8</t>
  </si>
  <si>
    <t>2.545.414</t>
  </si>
  <si>
    <t>PEHD SN8 D100mm  L5m</t>
  </si>
  <si>
    <t>2.545.415</t>
  </si>
  <si>
    <t>PEHD SN8 D125mm  L5m</t>
  </si>
  <si>
    <t>2.545.416</t>
  </si>
  <si>
    <t>PEHD SN8 D150mm  L5m</t>
  </si>
  <si>
    <t>2.545.417</t>
  </si>
  <si>
    <t>PEHD SN8 D200mm  L5m</t>
  </si>
  <si>
    <t>2.545.418</t>
  </si>
  <si>
    <t>PEHD SN8 D250mm  L5m</t>
  </si>
  <si>
    <t>2.612.100</t>
  </si>
  <si>
    <t>2.631.152</t>
  </si>
  <si>
    <t>Pan. mousse exp. 20 kg 150 mm.</t>
  </si>
  <si>
    <t>Natte géotextile 140 g.</t>
  </si>
  <si>
    <t>Natte géotextile 230 g.</t>
  </si>
  <si>
    <t>2.671.165</t>
  </si>
  <si>
    <t>Cart. bitum. V 60</t>
  </si>
  <si>
    <t>2.711.000</t>
  </si>
  <si>
    <t>2.711.100</t>
  </si>
  <si>
    <t>Hydrofuge, fluidifiant (BV, DM)</t>
  </si>
  <si>
    <t>Superfluidifiant (HBV)</t>
  </si>
  <si>
    <t>Retardateur (VZ)</t>
  </si>
  <si>
    <t>Sikaretarder</t>
  </si>
  <si>
    <t>2.711.400</t>
  </si>
  <si>
    <t>Entraineur d'air (LP)</t>
  </si>
  <si>
    <t>2.711.600</t>
  </si>
  <si>
    <t>Antigel (FS)</t>
  </si>
  <si>
    <t>Separol 5s</t>
  </si>
  <si>
    <t>PM</t>
  </si>
  <si>
    <t>PF</t>
  </si>
  <si>
    <t>Taquet ciment 25mm</t>
  </si>
  <si>
    <t>2.828.261</t>
  </si>
  <si>
    <t>Distanceur Ferrofix 20mm</t>
  </si>
  <si>
    <t>2.828.262</t>
  </si>
  <si>
    <t>Distanceur Ferrofix 25mm</t>
  </si>
  <si>
    <t>2.842.200</t>
  </si>
  <si>
    <t>Aciers d'armature B500B</t>
  </si>
  <si>
    <t>2.842.208</t>
  </si>
  <si>
    <t>Acier B500B  8 mm</t>
  </si>
  <si>
    <t>Favre SA</t>
  </si>
  <si>
    <t>2.842.210</t>
  </si>
  <si>
    <t>Acier B500B  10 mm</t>
  </si>
  <si>
    <t>2.842.212</t>
  </si>
  <si>
    <t>Acier B500B  12 mm</t>
  </si>
  <si>
    <t>2.842.214</t>
  </si>
  <si>
    <t>Acier B500B  14 mm</t>
  </si>
  <si>
    <t>2.842.216</t>
  </si>
  <si>
    <t>Acier B500B  16 mm</t>
  </si>
  <si>
    <t>2.842.218</t>
  </si>
  <si>
    <t>Acier B500B  18 mm</t>
  </si>
  <si>
    <t>2.842.220</t>
  </si>
  <si>
    <t>Acier B500B  20 mm</t>
  </si>
  <si>
    <t>2.842.222</t>
  </si>
  <si>
    <t>Acier B500B  22 mm</t>
  </si>
  <si>
    <t>2.842.226</t>
  </si>
  <si>
    <t>Acier B500B  26 mm</t>
  </si>
  <si>
    <t>2.842.230</t>
  </si>
  <si>
    <t>Acier B500B  30 mm</t>
  </si>
  <si>
    <t>2.842.234</t>
  </si>
  <si>
    <t>Acier B500B  34 mm</t>
  </si>
  <si>
    <t>2.842.240</t>
  </si>
  <si>
    <t>Acier B500B  40 mm</t>
  </si>
  <si>
    <t>2.842.300</t>
  </si>
  <si>
    <t>Aciers d'armature B500B façonnage degré 1</t>
  </si>
  <si>
    <t>2.842.308</t>
  </si>
  <si>
    <t>2.842.310</t>
  </si>
  <si>
    <t>2.842.312</t>
  </si>
  <si>
    <t>2.842.314</t>
  </si>
  <si>
    <t>2.842.316</t>
  </si>
  <si>
    <t>2.842.318</t>
  </si>
  <si>
    <t>2.842.320</t>
  </si>
  <si>
    <t>2.842.322</t>
  </si>
  <si>
    <t>2.842.326</t>
  </si>
  <si>
    <t>2.842.330</t>
  </si>
  <si>
    <t>2.842.334</t>
  </si>
  <si>
    <t>2.842.340</t>
  </si>
  <si>
    <t>2.842.400</t>
  </si>
  <si>
    <t>Aciers d'armature B500B façonnage multiple</t>
  </si>
  <si>
    <t>PV</t>
  </si>
  <si>
    <t>2.842.408</t>
  </si>
  <si>
    <t>2.842.410</t>
  </si>
  <si>
    <t>2.842.412</t>
  </si>
  <si>
    <t>2.842.414</t>
  </si>
  <si>
    <t>2.842.416</t>
  </si>
  <si>
    <t>2.842.418</t>
  </si>
  <si>
    <t>2.842.420</t>
  </si>
  <si>
    <t>2.842.422</t>
  </si>
  <si>
    <t>2.842.426</t>
  </si>
  <si>
    <t>2.842.430</t>
  </si>
  <si>
    <t>2.842.434</t>
  </si>
  <si>
    <t>2.842.440</t>
  </si>
  <si>
    <t>2.843.300</t>
  </si>
  <si>
    <t>Treillis de stock, type K</t>
  </si>
  <si>
    <t>FAVRE</t>
  </si>
  <si>
    <t>2.843.321</t>
  </si>
  <si>
    <t>Treillis de stock, type HX</t>
  </si>
  <si>
    <t>2.843.371</t>
  </si>
  <si>
    <t>Treillis de stock, type HW</t>
  </si>
  <si>
    <t>2.843.381</t>
  </si>
  <si>
    <t>Treillis de stock, type HP</t>
  </si>
  <si>
    <t>2.844.100</t>
  </si>
  <si>
    <t>Paniers de support</t>
  </si>
  <si>
    <t>2.844.111</t>
  </si>
  <si>
    <t>Panier de supp. haut. 7-10cm</t>
  </si>
  <si>
    <t>2.844.115</t>
  </si>
  <si>
    <t>Panier de supp. haut. 11-15cm</t>
  </si>
  <si>
    <t>2.844.121</t>
  </si>
  <si>
    <t>Panier de supp. haut. 16-20cm</t>
  </si>
  <si>
    <t>2.844.126</t>
  </si>
  <si>
    <t>Panier de supp. haut. 22-30cm</t>
  </si>
  <si>
    <t>2.844.132</t>
  </si>
  <si>
    <t>Panier de supp. haut. 32-40cm</t>
  </si>
  <si>
    <t>2.844.200</t>
  </si>
  <si>
    <t>Chevalet de supp. Armex</t>
  </si>
  <si>
    <t>2.844.222</t>
  </si>
  <si>
    <t>Chevalet supp. haut. 10cm</t>
  </si>
  <si>
    <t>2.844.227</t>
  </si>
  <si>
    <t>Chevalet supp. haut. 15cm</t>
  </si>
  <si>
    <t>2.844.233</t>
  </si>
  <si>
    <t>Chevalet supp. haut. 20cm</t>
  </si>
  <si>
    <t>2.844.238</t>
  </si>
  <si>
    <t>Chevalet supp. haut. 25cm</t>
  </si>
  <si>
    <t>Chevalet supp. haut. 30cm</t>
  </si>
  <si>
    <t>2.845.100</t>
  </si>
  <si>
    <t>Fers d'att. Préass. Ebea</t>
  </si>
  <si>
    <t>2.845.111</t>
  </si>
  <si>
    <t>EBEA A 2, 12-8-15 B12</t>
  </si>
  <si>
    <t>2.845.113</t>
  </si>
  <si>
    <t>EBEA A 4, 15-10-15 B12</t>
  </si>
  <si>
    <t>2.845.115</t>
  </si>
  <si>
    <t>EBEA A 6, 15-10-15 B16</t>
  </si>
  <si>
    <t>2.845.117</t>
  </si>
  <si>
    <t>EBEA A 22, 20-10-15 B16</t>
  </si>
  <si>
    <t>2.845.119</t>
  </si>
  <si>
    <t xml:space="preserve">EBEA A 26, 20-12-15 B16 </t>
  </si>
  <si>
    <t>2.845.121</t>
  </si>
  <si>
    <t>EBEA A 34, 25-10-15 B16</t>
  </si>
  <si>
    <t>2.845.122</t>
  </si>
  <si>
    <t>EBEA A 48, 30-10-15 B16</t>
  </si>
  <si>
    <t>2.845.123</t>
  </si>
  <si>
    <t>EBEA K 60, 15-10-20 B16</t>
  </si>
  <si>
    <t>2.845.125</t>
  </si>
  <si>
    <t>EBEA V 66, 12-10-15 B26</t>
  </si>
  <si>
    <t>2.845.151</t>
  </si>
  <si>
    <t>EBEA A 30, 20-12-15 B26</t>
  </si>
  <si>
    <t>2.845.153</t>
  </si>
  <si>
    <t>EBEA A 42, 25-12-15 B16</t>
  </si>
  <si>
    <t>2.845.154</t>
  </si>
  <si>
    <t>EBEA A 54, 30-12-15 B16</t>
  </si>
  <si>
    <t>2.845.163</t>
  </si>
  <si>
    <t>EBEA A 46, 25-12-15 B26</t>
  </si>
  <si>
    <t>2.845.700</t>
  </si>
  <si>
    <t>Corbeilles d'attente FI-RIPA</t>
  </si>
  <si>
    <t>2.845.711</t>
  </si>
  <si>
    <t>Corb. d'attente type 90-180N</t>
  </si>
  <si>
    <t>2.845.721</t>
  </si>
  <si>
    <t>Corb. d'attente type 110-190M</t>
  </si>
  <si>
    <t>2.845.731</t>
  </si>
  <si>
    <t>Corb. d'attente type 110-190V</t>
  </si>
  <si>
    <t>2.845.741</t>
  </si>
  <si>
    <t>Corb. d'attente type 190-240S</t>
  </si>
  <si>
    <t>Swiss-Modul briques TC</t>
  </si>
  <si>
    <t>Morandi</t>
  </si>
  <si>
    <t>Briques ambiotherm ou monolithique</t>
  </si>
  <si>
    <t>Ambiotherm AT 20L  20/30/24</t>
  </si>
  <si>
    <t>Ambiotherm AT 30  30/25/24</t>
  </si>
  <si>
    <t>Ambiotherm AT 36.5  36.5/25/24</t>
  </si>
  <si>
    <t>2.321.800</t>
  </si>
  <si>
    <t>Brique plot plein</t>
  </si>
  <si>
    <t>2.321.881</t>
  </si>
  <si>
    <t>Plot plein 6/13/28</t>
  </si>
  <si>
    <t>Desmeules</t>
  </si>
  <si>
    <t>2.321.882</t>
  </si>
  <si>
    <t>Plot plein 8/13/28</t>
  </si>
  <si>
    <t>2.321.883</t>
  </si>
  <si>
    <t>Plot plein 10/13/28</t>
  </si>
  <si>
    <t>Brique creuse</t>
  </si>
  <si>
    <t>Brique creuse, 50/10/19</t>
  </si>
  <si>
    <t>Brique creuse, 50/12/19</t>
  </si>
  <si>
    <t>Brique creuse, 50/15/19</t>
  </si>
  <si>
    <t>Brique creuse, 50/18/19</t>
  </si>
  <si>
    <t>2.461.000</t>
  </si>
  <si>
    <t>Linteaux béton et terre cuite</t>
  </si>
  <si>
    <t>2.461.100</t>
  </si>
  <si>
    <t>Linteaux précontraints</t>
  </si>
  <si>
    <t>2.461.121</t>
  </si>
  <si>
    <t>Type Stahlton 10/6.5</t>
  </si>
  <si>
    <t>m'</t>
  </si>
  <si>
    <t>2.461.131</t>
  </si>
  <si>
    <t>Type Stahlton 12.5/6.5</t>
  </si>
  <si>
    <t>2.461.151</t>
  </si>
  <si>
    <t>Type Stahlton 15/6.5</t>
  </si>
  <si>
    <t>2.461.171</t>
  </si>
  <si>
    <t>Type Stahlton 17.5/6.5</t>
  </si>
  <si>
    <t>2.461.500</t>
  </si>
  <si>
    <t>Linteaux béton armés, 6.5 cm</t>
  </si>
  <si>
    <t>2.461.511</t>
  </si>
  <si>
    <t>Linteaux béton armé 10/6.5 cm</t>
  </si>
  <si>
    <t>2.461.521</t>
  </si>
  <si>
    <t>Linteaux béton armé 12/6.5 cm</t>
  </si>
  <si>
    <t>2.461.531</t>
  </si>
  <si>
    <t>Linteaux béton armé 14/6.5 cm</t>
  </si>
  <si>
    <t>2.461.541</t>
  </si>
  <si>
    <t>Linteaux béton armé 18/6.5 cm</t>
  </si>
  <si>
    <t>Briques silico-calc. norm. K</t>
  </si>
  <si>
    <t>K 10/14</t>
  </si>
  <si>
    <t>K 10/6.5</t>
  </si>
  <si>
    <t>K 12/14</t>
  </si>
  <si>
    <t>K 12/9</t>
  </si>
  <si>
    <t>K 15/6.5</t>
  </si>
  <si>
    <t>K 15/14</t>
  </si>
  <si>
    <t>K 15/9</t>
  </si>
  <si>
    <t>K 18/14</t>
  </si>
  <si>
    <t>K18/14 1/2</t>
  </si>
  <si>
    <t>K 18/6.5</t>
  </si>
  <si>
    <t>K 20/14</t>
  </si>
  <si>
    <t>Saut-de-loup, dim. int. 60/100/70</t>
  </si>
  <si>
    <t>Saut-de-loup, dim. int. 60/120/70</t>
  </si>
  <si>
    <t>Saut-de-loup, dim. int. 60/140/70</t>
  </si>
  <si>
    <t>Sauts-de-loup pour abris 60 cm</t>
  </si>
  <si>
    <t>S-d-l pour abri, 60/20/100</t>
  </si>
  <si>
    <t>S-d-l pour abri, 60/50/200</t>
  </si>
  <si>
    <t>S-d-l pour abri, 60/130/520</t>
  </si>
  <si>
    <t>2.414.519</t>
  </si>
  <si>
    <t>S-d-l pour abri, 60/150/600</t>
  </si>
  <si>
    <t>Fixation s-d-l</t>
  </si>
  <si>
    <t>Système anti-vol</t>
  </si>
  <si>
    <t>Grille zinguée 104x62 cm</t>
  </si>
  <si>
    <t>Grille zinguée 124x62 cm</t>
  </si>
  <si>
    <t>Grille zinguée 144x62 cm</t>
  </si>
  <si>
    <t>2.511.111</t>
  </si>
  <si>
    <t>TBN L100cm D100mm</t>
  </si>
  <si>
    <t>Proz Mat.</t>
  </si>
  <si>
    <t>2.511.113</t>
  </si>
  <si>
    <t>TBN L100cm D150mm</t>
  </si>
  <si>
    <t>2.511.114</t>
  </si>
  <si>
    <t>TBN L100cm D200mm</t>
  </si>
  <si>
    <t>2.511.901</t>
  </si>
  <si>
    <t>TBN L100cm D1500mm</t>
  </si>
  <si>
    <t>2.511.211</t>
  </si>
  <si>
    <t>TBN anneau 10-50cm D100mm</t>
  </si>
  <si>
    <t>2.511.231</t>
  </si>
  <si>
    <t>TBN anneau 10-50cm D150mm</t>
  </si>
  <si>
    <t>2.511.241</t>
  </si>
  <si>
    <t>TBN anneau 10-50cm D200mm</t>
  </si>
  <si>
    <t>TBN anneau 10-50cm D1500mm</t>
  </si>
  <si>
    <t>TBP L100cm D100mm</t>
  </si>
  <si>
    <t>P</t>
  </si>
  <si>
    <t>2.511.363</t>
  </si>
  <si>
    <t>TBP L100cm D150mm</t>
  </si>
  <si>
    <t>2.511.367</t>
  </si>
  <si>
    <t>TBP L100cm D400mm</t>
  </si>
  <si>
    <t>TBP L100cm D500mm</t>
  </si>
  <si>
    <t>2.511.902</t>
  </si>
  <si>
    <t>TBP L100cm D600mm</t>
  </si>
  <si>
    <t>Puits perdus (trous rectangulaires)</t>
  </si>
  <si>
    <t>Longueur 100cm D600mm</t>
  </si>
  <si>
    <t>Longueur 100cm D800mm</t>
  </si>
  <si>
    <t>Longueur 100cm D1000mm</t>
  </si>
  <si>
    <t>Longueur 100cm D1250mm</t>
  </si>
  <si>
    <t>Longueur 100cm D1500mm</t>
  </si>
  <si>
    <t xml:space="preserve"> </t>
  </si>
  <si>
    <t>Getaz Ro.</t>
  </si>
  <si>
    <t>3.116.422</t>
  </si>
  <si>
    <t>3.143.122</t>
  </si>
  <si>
    <t>Silos transb, - 10m3</t>
  </si>
  <si>
    <t>2005</t>
  </si>
  <si>
    <t>3.321.215</t>
  </si>
  <si>
    <t xml:space="preserve"> Pelle hyd. s ch. 5,0 t 37 kw</t>
  </si>
  <si>
    <t>3.321.315</t>
  </si>
  <si>
    <t xml:space="preserve"> Pelle hyd. s ch. 9,0 t 45 kw</t>
  </si>
  <si>
    <t>3.321.415</t>
  </si>
  <si>
    <t xml:space="preserve"> Pelle hyd. s ch. 13,0 t 55 kw</t>
  </si>
  <si>
    <t>3.321.417</t>
  </si>
  <si>
    <t xml:space="preserve"> Pelle hyd. s ch. 18,0 t 75 kw</t>
  </si>
  <si>
    <t>3.321.611</t>
  </si>
  <si>
    <t xml:space="preserve"> Pelle hyd. s ch. 40,0 t 175 kw</t>
  </si>
  <si>
    <t>3.322.215</t>
  </si>
  <si>
    <t>Pelle hyd. s pneus 5,0 t 37kw</t>
  </si>
  <si>
    <t>3.333.412</t>
  </si>
  <si>
    <t>Chargeuse sur pneus 9,0 t 75 kw</t>
  </si>
  <si>
    <t>3.344.412</t>
  </si>
  <si>
    <t>Grader 16,0 t</t>
  </si>
  <si>
    <t>3.364.412</t>
  </si>
  <si>
    <t>Rouleau vibrant 5,0 t</t>
  </si>
  <si>
    <t>3.365.152</t>
  </si>
  <si>
    <t>Rouleau jante structurée 4,0 t</t>
  </si>
  <si>
    <t>3.365.213</t>
  </si>
  <si>
    <t>Rouleau jante structurée 7,0 t</t>
  </si>
  <si>
    <t>3.366.100</t>
  </si>
  <si>
    <t>Rouleaux de tranchées</t>
  </si>
  <si>
    <t>3.366.113</t>
  </si>
  <si>
    <t>Rouleau de tranchée 1,5 t</t>
  </si>
  <si>
    <t>3.366.132</t>
  </si>
  <si>
    <t>Rouleau de tranchée 2,5 t</t>
  </si>
  <si>
    <t>4.100.000</t>
  </si>
  <si>
    <t>4.131.121</t>
  </si>
  <si>
    <t>4.131.411</t>
  </si>
  <si>
    <t>4.131.745</t>
  </si>
  <si>
    <t>4.131.751</t>
  </si>
  <si>
    <t>4.132.192</t>
  </si>
  <si>
    <t>4.133.113</t>
  </si>
  <si>
    <t>4.133.212</t>
  </si>
  <si>
    <t>4.133.276</t>
  </si>
  <si>
    <t>4.133.625</t>
  </si>
  <si>
    <t>4.134.123</t>
  </si>
  <si>
    <t>4.191.100</t>
  </si>
  <si>
    <t>4.191.112</t>
  </si>
  <si>
    <t>TFI</t>
  </si>
  <si>
    <t>4.192.612</t>
  </si>
  <si>
    <t>4.193.912</t>
  </si>
  <si>
    <t>4.193.916</t>
  </si>
  <si>
    <t>sac</t>
  </si>
  <si>
    <t>embal.</t>
  </si>
  <si>
    <t>rlx</t>
  </si>
  <si>
    <t>6.999.011</t>
  </si>
  <si>
    <t>Pompage moyenne étape</t>
  </si>
  <si>
    <t>KR</t>
  </si>
  <si>
    <t>Pompage petite étape</t>
  </si>
  <si>
    <t>6.999.012</t>
  </si>
  <si>
    <t>6.999.013</t>
  </si>
  <si>
    <t>2.711.150</t>
  </si>
  <si>
    <t>gk</t>
  </si>
  <si>
    <t>Pompage grande étape</t>
  </si>
  <si>
    <t>4.193.932</t>
  </si>
  <si>
    <t>Grues pneus, bras télé, 17-21t</t>
  </si>
  <si>
    <t>ASPG</t>
  </si>
  <si>
    <t>Grues pneus, bras télé, 22-26t</t>
  </si>
  <si>
    <t>Grues pneus, bras télé, 27-33t</t>
  </si>
  <si>
    <t>Grues pneus, bras télé, 34-44t</t>
  </si>
  <si>
    <t>Grues pneus, bras télé, 45-55t</t>
  </si>
  <si>
    <t>Grues pneus, bras télé, 56-70t</t>
  </si>
  <si>
    <t>Grues pneus, bras télé, 71-90t</t>
  </si>
  <si>
    <t>Grues pneus, bras télé, 91-115t</t>
  </si>
  <si>
    <t>Grues pneus, bras télé, 116-145t</t>
  </si>
  <si>
    <t>6.217.512</t>
  </si>
  <si>
    <t>Grues pneus, bras télé, 146-170t</t>
  </si>
  <si>
    <t>6.217.522</t>
  </si>
  <si>
    <t>Grues pneus, bras télé, 171-210t</t>
  </si>
  <si>
    <t>6.217.532</t>
  </si>
  <si>
    <t>Grues pneus, bras télé, 211-250t</t>
  </si>
  <si>
    <t>6.217.542</t>
  </si>
  <si>
    <t>Grues pneus, bras télé, 251-300t</t>
  </si>
  <si>
    <t>6.217.552</t>
  </si>
  <si>
    <t>Grues pneus, bras télé, 301-350t</t>
  </si>
  <si>
    <t>Petit bus, -16 personnes</t>
  </si>
  <si>
    <t>6.292.532</t>
  </si>
  <si>
    <t>Voiture de service</t>
  </si>
  <si>
    <t>6.293.223</t>
  </si>
  <si>
    <t>Camion pont bas. 2 ess. att 18 to</t>
  </si>
  <si>
    <t>Camion pont bas. 3 ess.stt 26 to</t>
  </si>
  <si>
    <t>Camion pont bas. 4 ess.stt 32 to</t>
  </si>
  <si>
    <t>6.293.263</t>
  </si>
  <si>
    <t>Camion pont bas. 5 ess. stt 40 to</t>
  </si>
  <si>
    <t>Camion semi 5 ess. 40 to</t>
  </si>
  <si>
    <t>6.293.722</t>
  </si>
  <si>
    <t>Camion malaxeur 3 ess. 26 to</t>
  </si>
  <si>
    <t>Camion malaxeur 4 ess. 32 to</t>
  </si>
  <si>
    <t>Camion thermos 2 ess. 18 to</t>
  </si>
  <si>
    <t>Camion thermos 3 ess. 26 to</t>
  </si>
  <si>
    <t>Camion thermos 4 ess. 32 to</t>
  </si>
  <si>
    <t>Attente</t>
  </si>
  <si>
    <t>Bennes / pose</t>
  </si>
  <si>
    <t>Benne 5m3</t>
  </si>
  <si>
    <t>pc</t>
  </si>
  <si>
    <t>Benne 10m3</t>
  </si>
  <si>
    <t>Benne 20m3</t>
  </si>
  <si>
    <t>Supplément pour grue</t>
  </si>
  <si>
    <t>6.296.322</t>
  </si>
  <si>
    <t>Suppl. grue 4 to</t>
  </si>
  <si>
    <t>6.296.332</t>
  </si>
  <si>
    <t>Suppl. grue 6 to</t>
  </si>
  <si>
    <t>Supplément pour surbaissée</t>
  </si>
  <si>
    <t>suppl. surbaissé 30 to</t>
  </si>
  <si>
    <t>suppl. surbaissé 50 to</t>
  </si>
  <si>
    <t>BÂTIMENT</t>
  </si>
  <si>
    <t>GÉNIE CIVIL</t>
  </si>
  <si>
    <t>Cœfficient grande étape</t>
  </si>
  <si>
    <t>Cœfficient petite étape</t>
  </si>
  <si>
    <t>6.995.000</t>
  </si>
  <si>
    <t>Sous-traitants / taxes</t>
  </si>
  <si>
    <t>S-traitant pose acier  / moyenne ét.</t>
  </si>
  <si>
    <t>Transport (y.c. RPLP)</t>
  </si>
  <si>
    <t>Taxe de décharge matériaux inertes</t>
  </si>
  <si>
    <t>6.995.302</t>
  </si>
  <si>
    <t>Taxe de décharge gravats</t>
  </si>
  <si>
    <t>6.995.303</t>
  </si>
  <si>
    <t>Taxe de décharge gravats non triés</t>
  </si>
  <si>
    <t>6.995.304</t>
  </si>
  <si>
    <t>Taxe de décharge bois triés</t>
  </si>
  <si>
    <t>6.995.305</t>
  </si>
  <si>
    <t>Taxe de décharge bois non triés</t>
  </si>
  <si>
    <t>6.995.306</t>
  </si>
  <si>
    <t>Taxe déchêts à trier</t>
  </si>
  <si>
    <t>6.995.307</t>
  </si>
  <si>
    <t>Taxe déchêts verts</t>
  </si>
  <si>
    <t>6.995.308</t>
  </si>
  <si>
    <t>Taxe ferraille</t>
  </si>
  <si>
    <t>6.995.309</t>
  </si>
  <si>
    <t>Taxe souches</t>
  </si>
  <si>
    <t>Béton projeté</t>
  </si>
  <si>
    <t>Petite étape</t>
  </si>
  <si>
    <t>épaisseur 10 cm</t>
  </si>
  <si>
    <t>épaisseur 12 cm</t>
  </si>
  <si>
    <t>Grande étape</t>
  </si>
  <si>
    <t>Clous ancrage passif</t>
  </si>
  <si>
    <t>Forage Ø 114</t>
  </si>
  <si>
    <t>ml</t>
  </si>
  <si>
    <t>Forage Ø 133</t>
  </si>
  <si>
    <t>Clous y.c. injection</t>
  </si>
  <si>
    <t>Clous Ø 25 mm 8ml</t>
  </si>
  <si>
    <t>Clous Ø 25 mm 10ml</t>
  </si>
  <si>
    <t>Clous Ø 28 mm 8ml</t>
  </si>
  <si>
    <t>Clous Ø 28 mm 10ml</t>
  </si>
  <si>
    <t>ACT 11 N</t>
  </si>
  <si>
    <t>CSA</t>
  </si>
  <si>
    <t>ACT 16 N</t>
  </si>
  <si>
    <t>ACT 16 S</t>
  </si>
  <si>
    <t>ACT 22 S</t>
  </si>
  <si>
    <t>ACT 32 S</t>
  </si>
  <si>
    <t>_</t>
  </si>
  <si>
    <t>AC 11 N</t>
  </si>
  <si>
    <t>AC 16 N</t>
  </si>
  <si>
    <t>AC 11 S</t>
  </si>
  <si>
    <t>AC 8 S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</si>
</sst>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#,##0;\-&quot;Fr.&quot;#,##0"/>
    <numFmt numFmtId="165" formatCode="&quot;Fr.&quot;#,##0;[Red]\-&quot;Fr.&quot;#,##0"/>
    <numFmt numFmtId="166" formatCode="&quot;Fr.&quot;#,##0.00;\-&quot;Fr.&quot;#,##0.00"/>
    <numFmt numFmtId="167" formatCode="&quot;Fr.&quot;#,##0.00;[Red]\-&quot;Fr.&quot;#,##0.00"/>
    <numFmt numFmtId="168" formatCode="_-&quot;Fr.&quot;* #,##0_-;\-&quot;Fr.&quot;* #,##0_-;_-&quot;Fr.&quot;* &quot;-&quot;_-;_-@_-"/>
    <numFmt numFmtId="169" formatCode="_-* #,##0_-;\-* #,##0_-;_-* &quot;-&quot;_-;_-@_-"/>
    <numFmt numFmtId="170" formatCode="_-&quot;Fr.&quot;* #,##0.00_-;\-&quot;Fr.&quot;* #,##0.00_-;_-&quot;Fr.&quot;* &quot;-&quot;??_-;_-@_-"/>
    <numFmt numFmtId="171" formatCode="_-* #,##0.00_-;\-* #,##0.00_-;_-* &quot;-&quot;??_-;_-@_-"/>
    <numFmt numFmtId="172" formatCode="0.000.000"/>
    <numFmt numFmtId="173" formatCode="0.000000"/>
    <numFmt numFmtId="174" formatCode="0.000"/>
    <numFmt numFmtId="175" formatCode="#.000"/>
    <numFmt numFmtId="176" formatCode="\3.000.000"/>
    <numFmt numFmtId="177" formatCode="0.0000"/>
    <numFmt numFmtId="178" formatCode="&quot;-&quot;##\ &quot;mt,&quot;\ ##\ &quot;m, stat&quot;"/>
    <numFmt numFmtId="179" formatCode="0.00000"/>
    <numFmt numFmtId="180" formatCode="0.00;[Red]0.00"/>
    <numFmt numFmtId="181" formatCode="#.###.###"/>
    <numFmt numFmtId="182" formatCode="&quot;Vrai&quot;;&quot;Vrai&quot;;&quot;Faux&quot;"/>
    <numFmt numFmtId="183" formatCode="&quot;Actif&quot;;&quot;Actif&quot;;&quot;Inactif&quot;"/>
    <numFmt numFmtId="184" formatCode="#,##0.000"/>
    <numFmt numFmtId="185" formatCode="&quot;SFr.&quot;\ 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sz val="9"/>
      <color indexed="50"/>
      <name val="Arial"/>
      <family val="2"/>
    </font>
    <font>
      <sz val="9"/>
      <color indexed="19"/>
      <name val="Arial"/>
      <family val="2"/>
    </font>
    <font>
      <sz val="9"/>
      <color indexed="61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7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9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9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173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75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75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175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9" fontId="4" fillId="0" borderId="0" xfId="21" applyNumberFormat="1" applyFont="1" applyBorder="1" applyAlignment="1">
      <alignment horizontal="center"/>
    </xf>
    <xf numFmtId="9" fontId="4" fillId="0" borderId="0" xfId="21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179" fontId="5" fillId="0" borderId="0" xfId="0" applyNumberFormat="1" applyFont="1" applyBorder="1" applyAlignment="1" applyProtection="1">
      <alignment horizontal="left"/>
      <protection locked="0"/>
    </xf>
    <xf numFmtId="17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 quotePrefix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left"/>
      <protection locked="0"/>
    </xf>
    <xf numFmtId="177" fontId="4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2" fontId="5" fillId="2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2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2" fontId="5" fillId="2" borderId="2" xfId="0" applyNumberFormat="1" applyFont="1" applyFill="1" applyBorder="1" applyAlignment="1" applyProtection="1">
      <alignment/>
      <protection locked="0"/>
    </xf>
    <xf numFmtId="4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/>
      <protection locked="0"/>
    </xf>
    <xf numFmtId="4" fontId="5" fillId="2" borderId="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 applyProtection="1">
      <alignment/>
      <protection locked="0"/>
    </xf>
    <xf numFmtId="4" fontId="4" fillId="0" borderId="5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4" xfId="0" applyNumberFormat="1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/>
    </xf>
    <xf numFmtId="2" fontId="4" fillId="0" borderId="5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2" fontId="4" fillId="0" borderId="5" xfId="0" applyNumberFormat="1" applyFont="1" applyBorder="1" applyAlignment="1" applyProtection="1">
      <alignment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4" fontId="4" fillId="0" borderId="8" xfId="0" applyNumberFormat="1" applyFont="1" applyBorder="1" applyAlignment="1" applyProtection="1">
      <alignment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 locked="0"/>
    </xf>
    <xf numFmtId="4" fontId="5" fillId="0" borderId="5" xfId="0" applyNumberFormat="1" applyFont="1" applyFill="1" applyBorder="1" applyAlignment="1" applyProtection="1">
      <alignment/>
      <protection locked="0"/>
    </xf>
    <xf numFmtId="0" fontId="4" fillId="0" borderId="4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7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2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4" fontId="0" fillId="0" borderId="24" xfId="0" applyNumberFormat="1" applyFont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quotePrefix="1">
      <alignment horizontal="center"/>
    </xf>
    <xf numFmtId="4" fontId="4" fillId="3" borderId="0" xfId="0" applyNumberFormat="1" applyFont="1" applyFill="1" applyBorder="1" applyAlignment="1" applyProtection="1">
      <alignment horizontal="center"/>
      <protection locked="0"/>
    </xf>
    <xf numFmtId="9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 horizontal="center"/>
    </xf>
    <xf numFmtId="184" fontId="4" fillId="3" borderId="0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4" fontId="4" fillId="3" borderId="0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>
      <alignment/>
    </xf>
    <xf numFmtId="0" fontId="5" fillId="2" borderId="25" xfId="0" applyNumberFormat="1" applyFont="1" applyFill="1" applyBorder="1" applyAlignment="1" applyProtection="1">
      <alignment horizontal="left"/>
      <protection locked="0"/>
    </xf>
    <xf numFmtId="2" fontId="5" fillId="2" borderId="25" xfId="0" applyNumberFormat="1" applyFont="1" applyFill="1" applyBorder="1" applyAlignment="1" applyProtection="1">
      <alignment/>
      <protection locked="0"/>
    </xf>
    <xf numFmtId="4" fontId="5" fillId="2" borderId="25" xfId="0" applyNumberFormat="1" applyFont="1" applyFill="1" applyBorder="1" applyAlignment="1" applyProtection="1">
      <alignment horizontal="center"/>
      <protection locked="0"/>
    </xf>
    <xf numFmtId="9" fontId="5" fillId="2" borderId="25" xfId="0" applyNumberFormat="1" applyFon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/>
    </xf>
    <xf numFmtId="0" fontId="5" fillId="2" borderId="25" xfId="0" applyFont="1" applyFill="1" applyBorder="1" applyAlignment="1" applyProtection="1">
      <alignment/>
      <protection locked="0"/>
    </xf>
    <xf numFmtId="4" fontId="5" fillId="2" borderId="25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4" borderId="0" xfId="0" applyNumberFormat="1" applyFont="1" applyFill="1" applyBorder="1" applyAlignment="1" applyProtection="1">
      <alignment/>
      <protection locked="0"/>
    </xf>
    <xf numFmtId="0" fontId="5" fillId="4" borderId="25" xfId="0" applyNumberFormat="1" applyFont="1" applyFill="1" applyBorder="1" applyAlignment="1" applyProtection="1">
      <alignment/>
      <protection locked="0"/>
    </xf>
    <xf numFmtId="0" fontId="5" fillId="4" borderId="0" xfId="0" applyNumberFormat="1" applyFont="1" applyFill="1" applyBorder="1" applyAlignment="1" applyProtection="1">
      <alignment/>
      <protection locked="0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/>
    </xf>
    <xf numFmtId="0" fontId="4" fillId="4" borderId="0" xfId="0" applyNumberFormat="1" applyFont="1" applyFill="1" applyBorder="1" applyAlignment="1">
      <alignment vertical="top"/>
    </xf>
    <xf numFmtId="0" fontId="5" fillId="4" borderId="0" xfId="0" applyNumberFormat="1" applyFont="1" applyFill="1" applyBorder="1" applyAlignment="1">
      <alignment vertical="top"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886</xdr:row>
      <xdr:rowOff>57150</xdr:rowOff>
    </xdr:from>
    <xdr:to>
      <xdr:col>4</xdr:col>
      <xdr:colOff>76200</xdr:colOff>
      <xdr:row>891</xdr:row>
      <xdr:rowOff>28575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685800" y="135102600"/>
          <a:ext cx="29908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Au cas où la base doit être complétée,
respecter la numerotation du tarif de régie
</a:t>
          </a:r>
        </a:p>
      </xdr:txBody>
    </xdr:sp>
    <xdr:clientData/>
  </xdr:twoCellAnchor>
  <xdr:twoCellAnchor>
    <xdr:from>
      <xdr:col>12</xdr:col>
      <xdr:colOff>419100</xdr:colOff>
      <xdr:row>15</xdr:row>
      <xdr:rowOff>76200</xdr:rowOff>
    </xdr:from>
    <xdr:to>
      <xdr:col>15</xdr:col>
      <xdr:colOff>685800</xdr:colOff>
      <xdr:row>16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53450" y="2362200"/>
          <a:ext cx="2552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correction 5.12.2008 / unité, numéro</a:t>
          </a:r>
        </a:p>
      </xdr:txBody>
    </xdr:sp>
    <xdr:clientData fPrintsWithSheet="0"/>
  </xdr:twoCellAnchor>
  <xdr:twoCellAnchor editAs="oneCell">
    <xdr:from>
      <xdr:col>10</xdr:col>
      <xdr:colOff>19050</xdr:colOff>
      <xdr:row>8</xdr:row>
      <xdr:rowOff>19050</xdr:rowOff>
    </xdr:from>
    <xdr:to>
      <xdr:col>11</xdr:col>
      <xdr:colOff>228600</xdr:colOff>
      <xdr:row>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238250"/>
          <a:ext cx="9715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352</xdr:row>
      <xdr:rowOff>85725</xdr:rowOff>
    </xdr:from>
    <xdr:to>
      <xdr:col>3</xdr:col>
      <xdr:colOff>438150</xdr:colOff>
      <xdr:row>357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52450" y="53730525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Au cas où la base doit être complétée,
respecter la numerotation du tarif de régie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42</xdr:row>
      <xdr:rowOff>0</xdr:rowOff>
    </xdr:from>
    <xdr:to>
      <xdr:col>3</xdr:col>
      <xdr:colOff>333375</xdr:colOff>
      <xdr:row>42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447675" y="6400800"/>
          <a:ext cx="2990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Au cas où la base doit être complétée,
respecter la numerotation du tarif de régie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4"/>
  <sheetViews>
    <sheetView tabSelected="1" workbookViewId="0" topLeftCell="A1">
      <pane ySplit="1" topLeftCell="BM2" activePane="bottomLeft" state="frozen"/>
      <selection pane="topLeft" activeCell="A1" sqref="A1"/>
      <selection pane="bottomLeft" activeCell="H7" sqref="H7"/>
    </sheetView>
  </sheetViews>
  <sheetFormatPr defaultColWidth="11.421875" defaultRowHeight="12.75"/>
  <cols>
    <col min="1" max="1" width="9.57421875" style="256" customWidth="1"/>
    <col min="2" max="2" width="32.140625" style="10" customWidth="1"/>
    <col min="3" max="3" width="4.8515625" style="20" customWidth="1"/>
    <col min="4" max="4" width="7.421875" style="26" customWidth="1"/>
    <col min="5" max="5" width="5.421875" style="21" customWidth="1"/>
    <col min="6" max="6" width="7.28125" style="25" customWidth="1"/>
    <col min="7" max="7" width="9.421875" style="10" customWidth="1"/>
    <col min="8" max="8" width="5.140625" style="10" customWidth="1"/>
    <col min="9" max="9" width="8.57421875" style="10" customWidth="1"/>
    <col min="10" max="10" width="9.28125" style="10" customWidth="1"/>
    <col min="11" max="16384" width="11.421875" style="10" customWidth="1"/>
  </cols>
  <sheetData>
    <row r="1" spans="1:9" ht="12">
      <c r="A1" s="254" t="s">
        <v>128</v>
      </c>
      <c r="B1" s="235" t="s">
        <v>129</v>
      </c>
      <c r="C1" s="234" t="s">
        <v>130</v>
      </c>
      <c r="D1" s="236" t="s">
        <v>131</v>
      </c>
      <c r="E1" s="237" t="s">
        <v>132</v>
      </c>
      <c r="F1" s="238" t="s">
        <v>133</v>
      </c>
      <c r="G1" s="239" t="s">
        <v>134</v>
      </c>
      <c r="H1" s="239" t="s">
        <v>135</v>
      </c>
      <c r="I1" s="240" t="s">
        <v>136</v>
      </c>
    </row>
    <row r="2" spans="1:10" ht="12" customHeight="1">
      <c r="A2" s="253">
        <v>1</v>
      </c>
      <c r="B2" s="12" t="s">
        <v>137</v>
      </c>
      <c r="C2" s="11" t="s">
        <v>137</v>
      </c>
      <c r="D2" s="99"/>
      <c r="E2" s="99"/>
      <c r="G2" s="16"/>
      <c r="H2" s="16"/>
      <c r="I2" s="13"/>
      <c r="J2" s="110" t="s">
        <v>138</v>
      </c>
    </row>
    <row r="3" spans="1:10" ht="12" customHeight="1">
      <c r="A3" s="253" t="s">
        <v>139</v>
      </c>
      <c r="B3" s="16" t="s">
        <v>140</v>
      </c>
      <c r="C3" s="17" t="s">
        <v>141</v>
      </c>
      <c r="D3" s="99">
        <v>56</v>
      </c>
      <c r="E3" s="99"/>
      <c r="F3" s="25">
        <v>56</v>
      </c>
      <c r="G3" s="16" t="s">
        <v>142</v>
      </c>
      <c r="H3" s="16">
        <v>2008</v>
      </c>
      <c r="I3" s="13"/>
      <c r="J3" s="110" t="s">
        <v>138</v>
      </c>
    </row>
    <row r="4" spans="1:10" ht="12" customHeight="1">
      <c r="A4" s="255" t="s">
        <v>143</v>
      </c>
      <c r="B4" s="19" t="s">
        <v>1711</v>
      </c>
      <c r="C4" s="17"/>
      <c r="D4" s="99"/>
      <c r="E4" s="99"/>
      <c r="G4" s="16"/>
      <c r="H4" s="16"/>
      <c r="I4" s="13"/>
      <c r="J4" s="110" t="s">
        <v>138</v>
      </c>
    </row>
    <row r="5" spans="1:10" ht="12" customHeight="1">
      <c r="A5" s="253" t="s">
        <v>144</v>
      </c>
      <c r="B5" s="16" t="s">
        <v>145</v>
      </c>
      <c r="C5" s="17" t="s">
        <v>141</v>
      </c>
      <c r="D5" s="99">
        <v>103</v>
      </c>
      <c r="E5" s="99"/>
      <c r="F5" s="99">
        <v>103</v>
      </c>
      <c r="G5" s="16" t="s">
        <v>142</v>
      </c>
      <c r="H5" s="16">
        <v>2006</v>
      </c>
      <c r="I5" s="13">
        <v>116</v>
      </c>
      <c r="J5" s="110" t="s">
        <v>138</v>
      </c>
    </row>
    <row r="6" spans="1:10" ht="12" customHeight="1">
      <c r="A6" s="253" t="s">
        <v>146</v>
      </c>
      <c r="B6" s="16" t="s">
        <v>147</v>
      </c>
      <c r="C6" s="17" t="s">
        <v>141</v>
      </c>
      <c r="D6" s="99">
        <v>82.8</v>
      </c>
      <c r="E6" s="99"/>
      <c r="F6" s="99">
        <v>82.8</v>
      </c>
      <c r="G6" s="16" t="s">
        <v>142</v>
      </c>
      <c r="H6" s="16">
        <v>2006</v>
      </c>
      <c r="I6" s="13">
        <v>101</v>
      </c>
      <c r="J6" s="110" t="s">
        <v>138</v>
      </c>
    </row>
    <row r="7" spans="1:10" ht="12" customHeight="1">
      <c r="A7" s="253" t="s">
        <v>148</v>
      </c>
      <c r="B7" s="16" t="s">
        <v>149</v>
      </c>
      <c r="C7" s="17" t="s">
        <v>141</v>
      </c>
      <c r="D7" s="99">
        <v>70.9</v>
      </c>
      <c r="E7" s="99"/>
      <c r="F7" s="99">
        <v>70.9</v>
      </c>
      <c r="G7" s="16" t="s">
        <v>142</v>
      </c>
      <c r="H7" s="16">
        <v>2006</v>
      </c>
      <c r="I7" s="13">
        <v>86.5</v>
      </c>
      <c r="J7" s="110" t="s">
        <v>138</v>
      </c>
    </row>
    <row r="8" spans="1:15" ht="12" customHeight="1">
      <c r="A8" s="253" t="s">
        <v>150</v>
      </c>
      <c r="B8" s="16" t="s">
        <v>151</v>
      </c>
      <c r="C8" s="17" t="s">
        <v>141</v>
      </c>
      <c r="D8" s="99">
        <v>66.8</v>
      </c>
      <c r="E8" s="99"/>
      <c r="F8" s="99">
        <v>66.8</v>
      </c>
      <c r="G8" s="16" t="s">
        <v>142</v>
      </c>
      <c r="H8" s="16">
        <v>2006</v>
      </c>
      <c r="I8" s="13">
        <v>81.5</v>
      </c>
      <c r="J8" s="110" t="s">
        <v>138</v>
      </c>
      <c r="K8" s="260"/>
      <c r="L8" s="261"/>
      <c r="M8" s="260"/>
      <c r="N8" s="260"/>
      <c r="O8" s="260"/>
    </row>
    <row r="9" spans="1:15" ht="12" customHeight="1">
      <c r="A9" s="253" t="s">
        <v>152</v>
      </c>
      <c r="B9" s="16" t="s">
        <v>153</v>
      </c>
      <c r="C9" s="17" t="s">
        <v>141</v>
      </c>
      <c r="D9" s="99">
        <v>64</v>
      </c>
      <c r="E9" s="99"/>
      <c r="F9" s="99">
        <v>64</v>
      </c>
      <c r="G9" s="16" t="s">
        <v>142</v>
      </c>
      <c r="H9" s="16">
        <v>2006</v>
      </c>
      <c r="I9" s="13">
        <v>78</v>
      </c>
      <c r="J9" s="110" t="s">
        <v>138</v>
      </c>
      <c r="K9" s="260"/>
      <c r="L9" s="260"/>
      <c r="M9" s="260"/>
      <c r="N9" s="260"/>
      <c r="O9" s="260"/>
    </row>
    <row r="10" spans="1:15" ht="12" customHeight="1">
      <c r="A10" s="253" t="s">
        <v>154</v>
      </c>
      <c r="B10" s="16" t="s">
        <v>155</v>
      </c>
      <c r="C10" s="17" t="s">
        <v>141</v>
      </c>
      <c r="D10" s="99">
        <v>64</v>
      </c>
      <c r="E10" s="99"/>
      <c r="F10" s="99">
        <v>64</v>
      </c>
      <c r="G10" s="16" t="s">
        <v>142</v>
      </c>
      <c r="H10" s="16">
        <v>2006</v>
      </c>
      <c r="I10" s="13">
        <v>78</v>
      </c>
      <c r="J10" s="110" t="s">
        <v>138</v>
      </c>
      <c r="K10" s="260"/>
      <c r="L10" s="260"/>
      <c r="M10" s="260"/>
      <c r="N10" s="260"/>
      <c r="O10" s="260"/>
    </row>
    <row r="11" spans="1:15" ht="12" customHeight="1">
      <c r="A11" s="253" t="s">
        <v>156</v>
      </c>
      <c r="B11" s="16" t="s">
        <v>157</v>
      </c>
      <c r="C11" s="17" t="s">
        <v>141</v>
      </c>
      <c r="D11" s="99">
        <v>63.5</v>
      </c>
      <c r="E11" s="99"/>
      <c r="F11" s="99">
        <v>63.5</v>
      </c>
      <c r="G11" s="16" t="s">
        <v>142</v>
      </c>
      <c r="H11" s="16">
        <v>2006</v>
      </c>
      <c r="I11" s="13">
        <v>77.5</v>
      </c>
      <c r="J11" s="110" t="s">
        <v>138</v>
      </c>
      <c r="K11" s="262" t="s">
        <v>707</v>
      </c>
      <c r="L11" s="260"/>
      <c r="M11" s="260"/>
      <c r="N11" s="260"/>
      <c r="O11" s="260"/>
    </row>
    <row r="12" spans="1:15" ht="12" customHeight="1">
      <c r="A12" s="253" t="s">
        <v>158</v>
      </c>
      <c r="B12" s="16" t="s">
        <v>159</v>
      </c>
      <c r="C12" s="17" t="s">
        <v>141</v>
      </c>
      <c r="D12" s="99">
        <v>60.3</v>
      </c>
      <c r="E12" s="99"/>
      <c r="F12" s="99">
        <v>60.3</v>
      </c>
      <c r="G12" s="16" t="s">
        <v>142</v>
      </c>
      <c r="H12" s="16">
        <v>2006</v>
      </c>
      <c r="I12" s="13">
        <v>73.5</v>
      </c>
      <c r="J12" s="110" t="s">
        <v>138</v>
      </c>
      <c r="K12" s="260"/>
      <c r="L12" s="260"/>
      <c r="M12" s="260"/>
      <c r="N12" s="260"/>
      <c r="O12" s="260"/>
    </row>
    <row r="13" spans="1:15" ht="12" customHeight="1">
      <c r="A13" s="253" t="s">
        <v>160</v>
      </c>
      <c r="B13" s="16" t="s">
        <v>161</v>
      </c>
      <c r="C13" s="17" t="s">
        <v>141</v>
      </c>
      <c r="D13" s="99">
        <v>63.5</v>
      </c>
      <c r="E13" s="99"/>
      <c r="F13" s="99">
        <v>63.5</v>
      </c>
      <c r="G13" s="16" t="s">
        <v>142</v>
      </c>
      <c r="H13" s="16">
        <v>2006</v>
      </c>
      <c r="I13" s="13">
        <v>77.5</v>
      </c>
      <c r="J13" s="110" t="s">
        <v>138</v>
      </c>
      <c r="K13" s="262" t="s">
        <v>708</v>
      </c>
      <c r="L13" s="260"/>
      <c r="M13" s="260"/>
      <c r="N13" s="260"/>
      <c r="O13" s="260"/>
    </row>
    <row r="14" spans="1:15" ht="12" customHeight="1">
      <c r="A14" s="253" t="s">
        <v>162</v>
      </c>
      <c r="B14" s="16" t="s">
        <v>163</v>
      </c>
      <c r="C14" s="17" t="s">
        <v>141</v>
      </c>
      <c r="D14" s="99">
        <v>63.1</v>
      </c>
      <c r="E14" s="99"/>
      <c r="F14" s="99">
        <v>63.1</v>
      </c>
      <c r="G14" s="16" t="s">
        <v>142</v>
      </c>
      <c r="H14" s="16">
        <v>2006</v>
      </c>
      <c r="I14" s="13">
        <v>77</v>
      </c>
      <c r="J14" s="110" t="s">
        <v>138</v>
      </c>
      <c r="K14" s="260" t="s">
        <v>709</v>
      </c>
      <c r="L14" s="260"/>
      <c r="M14" s="260"/>
      <c r="N14" s="260"/>
      <c r="O14" s="260"/>
    </row>
    <row r="15" spans="1:15" ht="12" customHeight="1">
      <c r="A15" s="253" t="s">
        <v>164</v>
      </c>
      <c r="B15" s="16" t="s">
        <v>165</v>
      </c>
      <c r="C15" s="17" t="s">
        <v>141</v>
      </c>
      <c r="D15" s="99">
        <v>63.5</v>
      </c>
      <c r="E15" s="99"/>
      <c r="F15" s="99">
        <v>63.5</v>
      </c>
      <c r="G15" s="16" t="s">
        <v>142</v>
      </c>
      <c r="H15" s="16">
        <v>2006</v>
      </c>
      <c r="I15" s="13">
        <v>77.5</v>
      </c>
      <c r="J15" s="110" t="s">
        <v>138</v>
      </c>
      <c r="K15" s="260"/>
      <c r="L15" s="260"/>
      <c r="M15" s="260"/>
      <c r="N15" s="260"/>
      <c r="O15" s="260"/>
    </row>
    <row r="16" spans="1:15" ht="12" customHeight="1">
      <c r="A16" s="253" t="s">
        <v>166</v>
      </c>
      <c r="B16" s="16" t="s">
        <v>167</v>
      </c>
      <c r="C16" s="17" t="s">
        <v>141</v>
      </c>
      <c r="D16" s="99">
        <v>55.8</v>
      </c>
      <c r="E16" s="99"/>
      <c r="F16" s="99">
        <v>55.8</v>
      </c>
      <c r="G16" s="16" t="s">
        <v>142</v>
      </c>
      <c r="H16" s="16">
        <v>2006</v>
      </c>
      <c r="I16" s="13">
        <v>68</v>
      </c>
      <c r="J16" s="110" t="s">
        <v>138</v>
      </c>
      <c r="K16" s="263" t="s">
        <v>710</v>
      </c>
      <c r="L16" s="260"/>
      <c r="M16" s="260"/>
      <c r="N16" s="260"/>
      <c r="O16" s="260"/>
    </row>
    <row r="17" spans="1:15" ht="12" customHeight="1">
      <c r="A17" s="253" t="s">
        <v>168</v>
      </c>
      <c r="B17" s="16" t="s">
        <v>169</v>
      </c>
      <c r="C17" s="17" t="s">
        <v>141</v>
      </c>
      <c r="D17" s="99">
        <v>34.4</v>
      </c>
      <c r="E17" s="99"/>
      <c r="F17" s="99">
        <v>34.4</v>
      </c>
      <c r="G17" s="16" t="s">
        <v>142</v>
      </c>
      <c r="H17" s="16">
        <v>2006</v>
      </c>
      <c r="I17" s="13">
        <v>42</v>
      </c>
      <c r="J17" s="110" t="s">
        <v>138</v>
      </c>
      <c r="K17" s="262" t="s">
        <v>714</v>
      </c>
      <c r="L17" s="260"/>
      <c r="M17" s="260"/>
      <c r="N17" s="260"/>
      <c r="O17" s="260"/>
    </row>
    <row r="18" spans="1:15" ht="12" customHeight="1">
      <c r="A18" s="255" t="s">
        <v>170</v>
      </c>
      <c r="B18" s="19" t="s">
        <v>1712</v>
      </c>
      <c r="C18" s="17"/>
      <c r="D18" s="99"/>
      <c r="E18" s="99"/>
      <c r="F18" s="99"/>
      <c r="G18" s="16"/>
      <c r="H18" s="16"/>
      <c r="I18" s="13"/>
      <c r="J18" s="110" t="s">
        <v>138</v>
      </c>
      <c r="K18" s="264"/>
      <c r="L18" s="264"/>
      <c r="M18" s="264"/>
      <c r="N18" s="264"/>
      <c r="O18" s="264"/>
    </row>
    <row r="19" spans="1:15" ht="12" customHeight="1">
      <c r="A19" s="253" t="s">
        <v>171</v>
      </c>
      <c r="B19" s="16" t="s">
        <v>172</v>
      </c>
      <c r="C19" s="17" t="s">
        <v>141</v>
      </c>
      <c r="D19" s="99">
        <v>85.3</v>
      </c>
      <c r="E19" s="99"/>
      <c r="F19" s="99">
        <v>85.3</v>
      </c>
      <c r="G19" s="16" t="s">
        <v>142</v>
      </c>
      <c r="H19" s="16">
        <v>2006</v>
      </c>
      <c r="I19" s="13">
        <v>104</v>
      </c>
      <c r="J19" s="110" t="s">
        <v>138</v>
      </c>
      <c r="K19" s="260"/>
      <c r="L19" s="260"/>
      <c r="M19" s="260"/>
      <c r="N19" s="260"/>
      <c r="O19" s="260"/>
    </row>
    <row r="20" spans="1:15" ht="12" customHeight="1">
      <c r="A20" s="253" t="s">
        <v>173</v>
      </c>
      <c r="B20" s="16" t="s">
        <v>149</v>
      </c>
      <c r="C20" s="17" t="s">
        <v>141</v>
      </c>
      <c r="D20" s="99">
        <v>72.6</v>
      </c>
      <c r="E20" s="99"/>
      <c r="F20" s="99">
        <v>72.6</v>
      </c>
      <c r="G20" s="16" t="s">
        <v>142</v>
      </c>
      <c r="H20" s="16">
        <v>2006</v>
      </c>
      <c r="I20" s="13">
        <v>88.5</v>
      </c>
      <c r="J20" s="110" t="s">
        <v>138</v>
      </c>
      <c r="K20" s="260" t="s">
        <v>711</v>
      </c>
      <c r="L20" s="260"/>
      <c r="M20" s="260"/>
      <c r="N20" s="260"/>
      <c r="O20" s="260"/>
    </row>
    <row r="21" spans="1:15" ht="12" customHeight="1">
      <c r="A21" s="253" t="s">
        <v>174</v>
      </c>
      <c r="B21" s="16" t="s">
        <v>175</v>
      </c>
      <c r="C21" s="17" t="s">
        <v>141</v>
      </c>
      <c r="D21" s="99">
        <v>65.2</v>
      </c>
      <c r="E21" s="99"/>
      <c r="F21" s="99">
        <v>65.2</v>
      </c>
      <c r="G21" s="16" t="s">
        <v>142</v>
      </c>
      <c r="H21" s="16">
        <v>2006</v>
      </c>
      <c r="I21" s="13">
        <v>79.5</v>
      </c>
      <c r="J21" s="110" t="s">
        <v>138</v>
      </c>
      <c r="K21" s="260" t="s">
        <v>712</v>
      </c>
      <c r="L21" s="260"/>
      <c r="M21" s="260"/>
      <c r="N21" s="260"/>
      <c r="O21" s="260"/>
    </row>
    <row r="22" spans="1:15" ht="12" customHeight="1">
      <c r="A22" s="256" t="s">
        <v>176</v>
      </c>
      <c r="B22" s="10" t="s">
        <v>155</v>
      </c>
      <c r="C22" s="17" t="s">
        <v>141</v>
      </c>
      <c r="D22" s="99">
        <v>64</v>
      </c>
      <c r="E22" s="99"/>
      <c r="F22" s="99">
        <v>64</v>
      </c>
      <c r="G22" s="16" t="s">
        <v>142</v>
      </c>
      <c r="H22" s="16">
        <v>2006</v>
      </c>
      <c r="I22" s="15">
        <v>78</v>
      </c>
      <c r="J22" s="110" t="s">
        <v>138</v>
      </c>
      <c r="K22" s="260" t="s">
        <v>713</v>
      </c>
      <c r="L22" s="260"/>
      <c r="M22" s="260"/>
      <c r="N22" s="260"/>
      <c r="O22" s="260"/>
    </row>
    <row r="23" spans="1:15" ht="12" customHeight="1">
      <c r="A23" s="256" t="s">
        <v>177</v>
      </c>
      <c r="B23" s="10" t="s">
        <v>178</v>
      </c>
      <c r="C23" s="17" t="s">
        <v>141</v>
      </c>
      <c r="D23" s="99">
        <v>64.4</v>
      </c>
      <c r="E23" s="99"/>
      <c r="F23" s="99">
        <v>64.4</v>
      </c>
      <c r="G23" s="16" t="s">
        <v>142</v>
      </c>
      <c r="H23" s="16">
        <v>2006</v>
      </c>
      <c r="I23" s="15">
        <v>78.5</v>
      </c>
      <c r="J23" s="110" t="s">
        <v>138</v>
      </c>
      <c r="K23" s="260" t="s">
        <v>715</v>
      </c>
      <c r="L23" s="260"/>
      <c r="M23" s="260"/>
      <c r="N23" s="260"/>
      <c r="O23" s="260"/>
    </row>
    <row r="24" spans="1:15" ht="12" customHeight="1">
      <c r="A24" s="256" t="s">
        <v>179</v>
      </c>
      <c r="B24" s="10" t="s">
        <v>159</v>
      </c>
      <c r="C24" s="17" t="s">
        <v>141</v>
      </c>
      <c r="D24" s="99">
        <v>64.4</v>
      </c>
      <c r="E24" s="99"/>
      <c r="F24" s="99">
        <v>64.4</v>
      </c>
      <c r="G24" s="16" t="s">
        <v>142</v>
      </c>
      <c r="H24" s="16">
        <v>2006</v>
      </c>
      <c r="I24" s="15">
        <v>75.5</v>
      </c>
      <c r="J24" s="110" t="s">
        <v>138</v>
      </c>
      <c r="K24" s="262" t="s">
        <v>716</v>
      </c>
      <c r="L24" s="260"/>
      <c r="M24" s="260"/>
      <c r="N24" s="260"/>
      <c r="O24" s="260"/>
    </row>
    <row r="25" spans="1:15" ht="12" customHeight="1">
      <c r="A25" s="256" t="s">
        <v>180</v>
      </c>
      <c r="B25" s="10" t="s">
        <v>181</v>
      </c>
      <c r="C25" s="17" t="s">
        <v>141</v>
      </c>
      <c r="D25" s="99">
        <v>64</v>
      </c>
      <c r="E25" s="99"/>
      <c r="F25" s="99">
        <v>64</v>
      </c>
      <c r="G25" s="16" t="s">
        <v>142</v>
      </c>
      <c r="H25" s="16">
        <v>2006</v>
      </c>
      <c r="I25" s="15">
        <v>78</v>
      </c>
      <c r="J25" s="110" t="s">
        <v>138</v>
      </c>
      <c r="K25" s="260"/>
      <c r="L25" s="260"/>
      <c r="M25" s="260"/>
      <c r="N25" s="260"/>
      <c r="O25" s="260"/>
    </row>
    <row r="26" spans="1:15" ht="12" customHeight="1">
      <c r="A26" s="256" t="s">
        <v>182</v>
      </c>
      <c r="B26" s="10" t="s">
        <v>183</v>
      </c>
      <c r="C26" s="17" t="s">
        <v>141</v>
      </c>
      <c r="D26" s="99">
        <v>64</v>
      </c>
      <c r="E26" s="99"/>
      <c r="F26" s="99">
        <v>64</v>
      </c>
      <c r="G26" s="16" t="s">
        <v>142</v>
      </c>
      <c r="H26" s="16">
        <v>2006</v>
      </c>
      <c r="I26" s="15">
        <v>78</v>
      </c>
      <c r="J26" s="110" t="s">
        <v>138</v>
      </c>
      <c r="K26" s="260"/>
      <c r="L26" s="260"/>
      <c r="M26" s="260"/>
      <c r="N26" s="260"/>
      <c r="O26" s="260"/>
    </row>
    <row r="27" spans="1:15" ht="12" customHeight="1">
      <c r="A27" s="256" t="s">
        <v>184</v>
      </c>
      <c r="B27" s="10" t="s">
        <v>163</v>
      </c>
      <c r="C27" s="17" t="s">
        <v>141</v>
      </c>
      <c r="D27" s="99">
        <v>64.4</v>
      </c>
      <c r="E27" s="99"/>
      <c r="F27" s="99">
        <v>64.4</v>
      </c>
      <c r="G27" s="16" t="s">
        <v>142</v>
      </c>
      <c r="H27" s="16">
        <v>2006</v>
      </c>
      <c r="I27" s="15">
        <v>78.5</v>
      </c>
      <c r="J27" s="110" t="s">
        <v>138</v>
      </c>
      <c r="K27" s="260"/>
      <c r="L27" s="260"/>
      <c r="M27" s="260"/>
      <c r="N27" s="260"/>
      <c r="O27" s="260"/>
    </row>
    <row r="28" spans="1:10" ht="12" customHeight="1">
      <c r="A28" s="256" t="s">
        <v>185</v>
      </c>
      <c r="B28" s="10" t="s">
        <v>186</v>
      </c>
      <c r="C28" s="17" t="s">
        <v>141</v>
      </c>
      <c r="D28" s="99">
        <v>64.4</v>
      </c>
      <c r="E28" s="99"/>
      <c r="F28" s="99">
        <v>64.4</v>
      </c>
      <c r="G28" s="16" t="s">
        <v>142</v>
      </c>
      <c r="H28" s="16">
        <v>2006</v>
      </c>
      <c r="I28" s="15">
        <v>78.5</v>
      </c>
      <c r="J28" s="110" t="s">
        <v>138</v>
      </c>
    </row>
    <row r="29" spans="1:10" ht="12" customHeight="1">
      <c r="A29" s="256" t="s">
        <v>187</v>
      </c>
      <c r="B29" s="10" t="s">
        <v>188</v>
      </c>
      <c r="C29" s="17" t="s">
        <v>141</v>
      </c>
      <c r="D29" s="99">
        <v>64.4</v>
      </c>
      <c r="E29" s="99"/>
      <c r="F29" s="99">
        <v>64.4</v>
      </c>
      <c r="G29" s="16" t="s">
        <v>142</v>
      </c>
      <c r="H29" s="16">
        <v>2006</v>
      </c>
      <c r="I29" s="15">
        <v>78.5</v>
      </c>
      <c r="J29" s="110" t="s">
        <v>138</v>
      </c>
    </row>
    <row r="30" spans="1:10" ht="12" customHeight="1">
      <c r="A30" s="256" t="s">
        <v>189</v>
      </c>
      <c r="B30" s="10" t="s">
        <v>167</v>
      </c>
      <c r="C30" s="17" t="s">
        <v>141</v>
      </c>
      <c r="D30" s="99">
        <v>56.15</v>
      </c>
      <c r="E30" s="99"/>
      <c r="F30" s="99">
        <v>56.15</v>
      </c>
      <c r="G30" s="16" t="s">
        <v>142</v>
      </c>
      <c r="H30" s="16">
        <v>2006</v>
      </c>
      <c r="I30" s="15">
        <v>69</v>
      </c>
      <c r="J30" s="110" t="s">
        <v>138</v>
      </c>
    </row>
    <row r="31" spans="1:10" ht="12" customHeight="1">
      <c r="A31" s="256" t="s">
        <v>190</v>
      </c>
      <c r="B31" s="16" t="s">
        <v>169</v>
      </c>
      <c r="C31" s="17" t="s">
        <v>141</v>
      </c>
      <c r="D31" s="99">
        <v>34.9</v>
      </c>
      <c r="E31" s="99"/>
      <c r="F31" s="99">
        <v>34.9</v>
      </c>
      <c r="G31" s="16" t="s">
        <v>142</v>
      </c>
      <c r="H31" s="16">
        <v>2006</v>
      </c>
      <c r="I31" s="15">
        <v>42.5</v>
      </c>
      <c r="J31" s="110" t="s">
        <v>138</v>
      </c>
    </row>
    <row r="32" spans="1:10" ht="12" customHeight="1">
      <c r="A32" s="257" t="s">
        <v>191</v>
      </c>
      <c r="B32" s="19" t="s">
        <v>192</v>
      </c>
      <c r="C32" s="17"/>
      <c r="D32" s="99"/>
      <c r="E32" s="99"/>
      <c r="G32" s="16"/>
      <c r="H32" s="16"/>
      <c r="I32" s="15"/>
      <c r="J32" s="110" t="s">
        <v>138</v>
      </c>
    </row>
    <row r="33" spans="1:10" ht="12" customHeight="1">
      <c r="A33" s="253" t="s">
        <v>193</v>
      </c>
      <c r="B33" s="16" t="s">
        <v>194</v>
      </c>
      <c r="C33" s="17" t="s">
        <v>195</v>
      </c>
      <c r="D33" s="99">
        <v>10</v>
      </c>
      <c r="E33" s="99"/>
      <c r="F33" s="99">
        <v>10</v>
      </c>
      <c r="G33" s="16" t="s">
        <v>142</v>
      </c>
      <c r="H33" s="16">
        <v>2006</v>
      </c>
      <c r="I33" s="23"/>
      <c r="J33" s="110" t="s">
        <v>138</v>
      </c>
    </row>
    <row r="34" spans="1:10" ht="12" customHeight="1">
      <c r="A34" s="253" t="s">
        <v>196</v>
      </c>
      <c r="B34" s="16" t="s">
        <v>194</v>
      </c>
      <c r="C34" s="17" t="s">
        <v>195</v>
      </c>
      <c r="D34" s="99">
        <v>8</v>
      </c>
      <c r="E34" s="99"/>
      <c r="F34" s="99">
        <v>8</v>
      </c>
      <c r="G34" s="16" t="s">
        <v>142</v>
      </c>
      <c r="H34" s="16">
        <v>2006</v>
      </c>
      <c r="I34" s="23"/>
      <c r="J34" s="110" t="s">
        <v>138</v>
      </c>
    </row>
    <row r="35" spans="1:10" ht="12" customHeight="1">
      <c r="A35" s="253" t="s">
        <v>197</v>
      </c>
      <c r="B35" s="16" t="s">
        <v>194</v>
      </c>
      <c r="C35" s="17" t="s">
        <v>195</v>
      </c>
      <c r="D35" s="99">
        <v>6</v>
      </c>
      <c r="E35" s="99"/>
      <c r="F35" s="99">
        <v>6</v>
      </c>
      <c r="G35" s="16" t="s">
        <v>142</v>
      </c>
      <c r="H35" s="16">
        <v>2006</v>
      </c>
      <c r="I35" s="23"/>
      <c r="J35" s="110" t="s">
        <v>138</v>
      </c>
    </row>
    <row r="36" spans="1:10" ht="12" customHeight="1">
      <c r="A36" s="253" t="s">
        <v>198</v>
      </c>
      <c r="B36" s="12" t="s">
        <v>199</v>
      </c>
      <c r="C36" s="17" t="s">
        <v>195</v>
      </c>
      <c r="D36" s="99">
        <v>5</v>
      </c>
      <c r="E36" s="99"/>
      <c r="F36" s="99">
        <v>5</v>
      </c>
      <c r="G36" s="16" t="s">
        <v>142</v>
      </c>
      <c r="H36" s="16">
        <v>2006</v>
      </c>
      <c r="I36" s="23"/>
      <c r="J36" s="110" t="s">
        <v>138</v>
      </c>
    </row>
    <row r="37" spans="1:10" ht="12" customHeight="1">
      <c r="A37" s="253" t="s">
        <v>200</v>
      </c>
      <c r="B37" s="12" t="s">
        <v>199</v>
      </c>
      <c r="C37" s="17" t="s">
        <v>195</v>
      </c>
      <c r="D37" s="99">
        <v>4</v>
      </c>
      <c r="E37" s="99"/>
      <c r="F37" s="99">
        <v>4</v>
      </c>
      <c r="G37" s="16" t="s">
        <v>142</v>
      </c>
      <c r="H37" s="16">
        <v>2006</v>
      </c>
      <c r="I37" s="23"/>
      <c r="J37" s="110" t="s">
        <v>138</v>
      </c>
    </row>
    <row r="38" spans="1:10" ht="12" customHeight="1">
      <c r="A38" s="253" t="s">
        <v>201</v>
      </c>
      <c r="B38" s="12" t="s">
        <v>199</v>
      </c>
      <c r="C38" s="17" t="s">
        <v>195</v>
      </c>
      <c r="D38" s="99">
        <v>3</v>
      </c>
      <c r="E38" s="99"/>
      <c r="F38" s="99">
        <v>3</v>
      </c>
      <c r="G38" s="16" t="s">
        <v>142</v>
      </c>
      <c r="H38" s="16">
        <v>2006</v>
      </c>
      <c r="I38" s="23"/>
      <c r="J38" s="110" t="s">
        <v>138</v>
      </c>
    </row>
    <row r="39" spans="1:10" ht="12" customHeight="1">
      <c r="A39" s="253" t="s">
        <v>202</v>
      </c>
      <c r="B39" s="12" t="s">
        <v>203</v>
      </c>
      <c r="C39" s="17" t="s">
        <v>195</v>
      </c>
      <c r="D39" s="99">
        <v>7.6</v>
      </c>
      <c r="E39" s="99"/>
      <c r="F39" s="99">
        <v>7.6</v>
      </c>
      <c r="G39" s="16" t="s">
        <v>142</v>
      </c>
      <c r="H39" s="16">
        <v>2006</v>
      </c>
      <c r="I39" s="23"/>
      <c r="J39" s="110" t="s">
        <v>138</v>
      </c>
    </row>
    <row r="40" spans="1:10" ht="12" customHeight="1">
      <c r="A40" s="253" t="s">
        <v>204</v>
      </c>
      <c r="B40" s="12" t="s">
        <v>1713</v>
      </c>
      <c r="C40" s="17"/>
      <c r="D40" s="99">
        <v>0.95</v>
      </c>
      <c r="E40" s="99"/>
      <c r="F40" s="99">
        <v>0.95</v>
      </c>
      <c r="G40" s="16" t="s">
        <v>142</v>
      </c>
      <c r="H40" s="16">
        <v>2006</v>
      </c>
      <c r="I40" s="23"/>
      <c r="J40" s="110" t="s">
        <v>138</v>
      </c>
    </row>
    <row r="41" spans="1:10" ht="12" customHeight="1">
      <c r="A41" s="253" t="s">
        <v>205</v>
      </c>
      <c r="B41" s="12" t="s">
        <v>1713</v>
      </c>
      <c r="C41" s="17"/>
      <c r="D41" s="99">
        <v>0.9</v>
      </c>
      <c r="E41" s="99"/>
      <c r="F41" s="99">
        <v>0.9</v>
      </c>
      <c r="G41" s="16" t="s">
        <v>142</v>
      </c>
      <c r="H41" s="16">
        <v>2006</v>
      </c>
      <c r="I41" s="23"/>
      <c r="J41" s="110" t="s">
        <v>138</v>
      </c>
    </row>
    <row r="42" spans="1:10" ht="12" customHeight="1">
      <c r="A42" s="253" t="s">
        <v>206</v>
      </c>
      <c r="B42" s="16" t="s">
        <v>207</v>
      </c>
      <c r="C42" s="17"/>
      <c r="D42" s="99">
        <v>1.05</v>
      </c>
      <c r="E42" s="99"/>
      <c r="F42" s="99">
        <v>1.05</v>
      </c>
      <c r="G42" s="16" t="s">
        <v>142</v>
      </c>
      <c r="H42" s="16">
        <v>2006</v>
      </c>
      <c r="I42" s="23"/>
      <c r="J42" s="110" t="s">
        <v>138</v>
      </c>
    </row>
    <row r="43" spans="1:10" ht="12" customHeight="1">
      <c r="A43" s="253" t="s">
        <v>208</v>
      </c>
      <c r="B43" s="16" t="s">
        <v>1714</v>
      </c>
      <c r="C43" s="17"/>
      <c r="D43" s="99">
        <v>1.1</v>
      </c>
      <c r="E43" s="99"/>
      <c r="F43" s="99">
        <v>1.1</v>
      </c>
      <c r="G43" s="16" t="s">
        <v>142</v>
      </c>
      <c r="H43" s="16">
        <v>2006</v>
      </c>
      <c r="I43" s="23"/>
      <c r="J43" s="110" t="s">
        <v>138</v>
      </c>
    </row>
    <row r="44" spans="1:10" ht="12" customHeight="1">
      <c r="A44" s="257" t="s">
        <v>11</v>
      </c>
      <c r="B44" s="242" t="s">
        <v>12</v>
      </c>
      <c r="C44" s="158"/>
      <c r="D44" s="158"/>
      <c r="E44" s="158"/>
      <c r="F44" s="158"/>
      <c r="G44" s="158"/>
      <c r="H44" s="158"/>
      <c r="I44" s="158"/>
      <c r="J44" s="108" t="s">
        <v>209</v>
      </c>
    </row>
    <row r="45" spans="1:10" ht="12" customHeight="1">
      <c r="A45" s="257" t="s">
        <v>210</v>
      </c>
      <c r="B45" s="242" t="s">
        <v>13</v>
      </c>
      <c r="C45" s="158"/>
      <c r="D45" s="158"/>
      <c r="E45" s="158"/>
      <c r="F45" s="158"/>
      <c r="G45" s="158"/>
      <c r="H45" s="158"/>
      <c r="I45" s="158"/>
      <c r="J45" s="108" t="s">
        <v>209</v>
      </c>
    </row>
    <row r="46" spans="1:10" ht="12" customHeight="1">
      <c r="A46" s="257" t="s">
        <v>211</v>
      </c>
      <c r="B46" s="242" t="s">
        <v>212</v>
      </c>
      <c r="C46" s="158"/>
      <c r="D46" s="158"/>
      <c r="E46" s="158"/>
      <c r="F46" s="243"/>
      <c r="G46" s="158"/>
      <c r="H46" s="158"/>
      <c r="I46" s="158"/>
      <c r="J46" s="108" t="s">
        <v>209</v>
      </c>
    </row>
    <row r="47" spans="1:10" ht="12" customHeight="1">
      <c r="A47" s="256" t="s">
        <v>14</v>
      </c>
      <c r="B47" s="219" t="s">
        <v>15</v>
      </c>
      <c r="C47" s="251" t="s">
        <v>871</v>
      </c>
      <c r="D47" s="245">
        <v>56</v>
      </c>
      <c r="E47" s="246">
        <v>0.1</v>
      </c>
      <c r="F47" s="245">
        <v>50.4</v>
      </c>
      <c r="G47" s="244" t="s">
        <v>16</v>
      </c>
      <c r="H47" s="244">
        <v>2006</v>
      </c>
      <c r="I47" s="247" t="s">
        <v>17</v>
      </c>
      <c r="J47" s="108" t="s">
        <v>209</v>
      </c>
    </row>
    <row r="48" spans="1:10" ht="12" customHeight="1">
      <c r="A48" s="256" t="s">
        <v>213</v>
      </c>
      <c r="B48" s="219" t="s">
        <v>18</v>
      </c>
      <c r="C48" s="251" t="s">
        <v>871</v>
      </c>
      <c r="D48" s="221">
        <v>56</v>
      </c>
      <c r="E48" s="222">
        <v>0.1</v>
      </c>
      <c r="F48" s="221">
        <v>50.4</v>
      </c>
      <c r="G48" s="220" t="s">
        <v>16</v>
      </c>
      <c r="H48" s="220">
        <v>2006</v>
      </c>
      <c r="I48" s="221">
        <v>63</v>
      </c>
      <c r="J48" s="108" t="s">
        <v>209</v>
      </c>
    </row>
    <row r="49" spans="1:10" ht="12" customHeight="1">
      <c r="A49" s="256" t="s">
        <v>215</v>
      </c>
      <c r="B49" s="219" t="s">
        <v>19</v>
      </c>
      <c r="C49" s="251" t="s">
        <v>871</v>
      </c>
      <c r="D49" s="221">
        <v>56</v>
      </c>
      <c r="E49" s="222">
        <v>0.1</v>
      </c>
      <c r="F49" s="221">
        <v>50.4</v>
      </c>
      <c r="G49" s="220" t="s">
        <v>16</v>
      </c>
      <c r="H49" s="220">
        <v>2006</v>
      </c>
      <c r="I49" s="221">
        <v>65</v>
      </c>
      <c r="J49" s="108" t="s">
        <v>209</v>
      </c>
    </row>
    <row r="50" spans="1:10" ht="12" customHeight="1">
      <c r="A50" s="257" t="s">
        <v>216</v>
      </c>
      <c r="B50" s="242" t="s">
        <v>20</v>
      </c>
      <c r="C50" s="252"/>
      <c r="D50" s="221"/>
      <c r="E50" s="220"/>
      <c r="F50" s="221"/>
      <c r="G50" s="220"/>
      <c r="H50" s="220"/>
      <c r="I50" s="221"/>
      <c r="J50" s="108" t="s">
        <v>209</v>
      </c>
    </row>
    <row r="51" spans="1:10" ht="12" customHeight="1">
      <c r="A51" s="256" t="s">
        <v>217</v>
      </c>
      <c r="B51" s="219" t="s">
        <v>218</v>
      </c>
      <c r="C51" s="252" t="s">
        <v>871</v>
      </c>
      <c r="D51" s="221">
        <v>58</v>
      </c>
      <c r="E51" s="222">
        <v>0.1</v>
      </c>
      <c r="F51" s="221">
        <v>52.2</v>
      </c>
      <c r="G51" s="220" t="s">
        <v>16</v>
      </c>
      <c r="H51" s="220">
        <v>2006</v>
      </c>
      <c r="I51" s="221">
        <v>53.5</v>
      </c>
      <c r="J51" s="108" t="s">
        <v>209</v>
      </c>
    </row>
    <row r="52" spans="1:10" ht="12" customHeight="1">
      <c r="A52" s="256" t="s">
        <v>219</v>
      </c>
      <c r="B52" s="219" t="s">
        <v>21</v>
      </c>
      <c r="C52" s="252" t="s">
        <v>871</v>
      </c>
      <c r="D52" s="221">
        <v>58</v>
      </c>
      <c r="E52" s="222">
        <v>0.1</v>
      </c>
      <c r="F52" s="221">
        <v>52.2</v>
      </c>
      <c r="G52" s="220" t="s">
        <v>16</v>
      </c>
      <c r="H52" s="220">
        <v>2006</v>
      </c>
      <c r="I52" s="221">
        <v>58.5</v>
      </c>
      <c r="J52" s="108" t="s">
        <v>209</v>
      </c>
    </row>
    <row r="53" spans="1:10" ht="12" customHeight="1">
      <c r="A53" s="256" t="s">
        <v>22</v>
      </c>
      <c r="B53" s="219" t="s">
        <v>23</v>
      </c>
      <c r="C53" s="252" t="s">
        <v>871</v>
      </c>
      <c r="D53" s="221">
        <v>18</v>
      </c>
      <c r="E53" s="222">
        <v>0.05</v>
      </c>
      <c r="F53" s="221">
        <v>17.1</v>
      </c>
      <c r="G53" s="220" t="s">
        <v>24</v>
      </c>
      <c r="H53" s="220">
        <v>2006</v>
      </c>
      <c r="I53" s="221">
        <v>52</v>
      </c>
      <c r="J53" s="108" t="s">
        <v>209</v>
      </c>
    </row>
    <row r="54" spans="1:10" ht="12" customHeight="1">
      <c r="A54" s="257" t="s">
        <v>220</v>
      </c>
      <c r="B54" s="242" t="s">
        <v>25</v>
      </c>
      <c r="C54" s="252"/>
      <c r="D54" s="221"/>
      <c r="E54" s="220"/>
      <c r="F54" s="221"/>
      <c r="G54" s="220"/>
      <c r="H54" s="220"/>
      <c r="I54" s="221"/>
      <c r="J54" s="108" t="s">
        <v>209</v>
      </c>
    </row>
    <row r="55" spans="1:10" ht="12" customHeight="1">
      <c r="A55" s="256" t="s">
        <v>26</v>
      </c>
      <c r="B55" s="219" t="s">
        <v>27</v>
      </c>
      <c r="C55" s="252" t="s">
        <v>871</v>
      </c>
      <c r="D55" s="221">
        <v>51</v>
      </c>
      <c r="E55" s="222">
        <v>0.1</v>
      </c>
      <c r="F55" s="221">
        <v>45.9</v>
      </c>
      <c r="G55" s="220" t="s">
        <v>16</v>
      </c>
      <c r="H55" s="220">
        <v>2006</v>
      </c>
      <c r="I55" s="221">
        <v>64</v>
      </c>
      <c r="J55" s="108" t="s">
        <v>209</v>
      </c>
    </row>
    <row r="56" spans="1:10" ht="12" customHeight="1">
      <c r="A56" s="256" t="s">
        <v>28</v>
      </c>
      <c r="B56" s="219" t="s">
        <v>29</v>
      </c>
      <c r="C56" s="252" t="s">
        <v>871</v>
      </c>
      <c r="D56" s="221">
        <v>51</v>
      </c>
      <c r="E56" s="222">
        <v>0.1</v>
      </c>
      <c r="F56" s="221">
        <v>45.9</v>
      </c>
      <c r="G56" s="220" t="s">
        <v>16</v>
      </c>
      <c r="H56" s="220">
        <v>2006</v>
      </c>
      <c r="I56" s="221">
        <v>64</v>
      </c>
      <c r="J56" s="108" t="s">
        <v>209</v>
      </c>
    </row>
    <row r="57" spans="1:10" ht="12" customHeight="1">
      <c r="A57" s="256" t="s">
        <v>221</v>
      </c>
      <c r="B57" s="219" t="s">
        <v>30</v>
      </c>
      <c r="C57" s="252" t="s">
        <v>871</v>
      </c>
      <c r="D57" s="221">
        <v>51</v>
      </c>
      <c r="E57" s="222">
        <v>0.1</v>
      </c>
      <c r="F57" s="221">
        <v>45.9</v>
      </c>
      <c r="G57" s="220" t="s">
        <v>16</v>
      </c>
      <c r="H57" s="220">
        <v>2006</v>
      </c>
      <c r="I57" s="221">
        <v>64</v>
      </c>
      <c r="J57" s="108" t="s">
        <v>209</v>
      </c>
    </row>
    <row r="58" spans="1:10" ht="12" customHeight="1">
      <c r="A58" s="256" t="s">
        <v>31</v>
      </c>
      <c r="B58" s="219" t="s">
        <v>32</v>
      </c>
      <c r="C58" s="252" t="s">
        <v>871</v>
      </c>
      <c r="D58" s="221">
        <v>46</v>
      </c>
      <c r="E58" s="222">
        <v>0.1</v>
      </c>
      <c r="F58" s="221">
        <v>41.4</v>
      </c>
      <c r="G58" s="220" t="s">
        <v>16</v>
      </c>
      <c r="H58" s="220">
        <v>2006</v>
      </c>
      <c r="I58" s="221">
        <v>65</v>
      </c>
      <c r="J58" s="108" t="s">
        <v>209</v>
      </c>
    </row>
    <row r="59" spans="1:10" ht="12" customHeight="1">
      <c r="A59" s="256" t="s">
        <v>33</v>
      </c>
      <c r="B59" s="219" t="s">
        <v>34</v>
      </c>
      <c r="C59" s="252" t="s">
        <v>871</v>
      </c>
      <c r="D59" s="221">
        <v>47.2</v>
      </c>
      <c r="E59" s="222">
        <v>0.05</v>
      </c>
      <c r="F59" s="221">
        <v>44.85</v>
      </c>
      <c r="G59" s="220" t="s">
        <v>35</v>
      </c>
      <c r="H59" s="220">
        <v>2006</v>
      </c>
      <c r="I59" s="221">
        <v>65</v>
      </c>
      <c r="J59" s="108" t="s">
        <v>209</v>
      </c>
    </row>
    <row r="60" spans="1:10" ht="12" customHeight="1">
      <c r="A60" s="257" t="s">
        <v>222</v>
      </c>
      <c r="B60" s="242" t="s">
        <v>36</v>
      </c>
      <c r="C60" s="252"/>
      <c r="D60" s="221"/>
      <c r="E60" s="220"/>
      <c r="F60" s="221"/>
      <c r="G60" s="220"/>
      <c r="H60" s="220"/>
      <c r="I60" s="221"/>
      <c r="J60" s="108" t="s">
        <v>209</v>
      </c>
    </row>
    <row r="61" spans="1:10" ht="12" customHeight="1">
      <c r="A61" s="256" t="s">
        <v>37</v>
      </c>
      <c r="B61" s="219" t="s">
        <v>38</v>
      </c>
      <c r="C61" s="252" t="s">
        <v>871</v>
      </c>
      <c r="D61" s="221">
        <v>51.8</v>
      </c>
      <c r="E61" s="222">
        <v>0.05</v>
      </c>
      <c r="F61" s="221">
        <v>49.2</v>
      </c>
      <c r="G61" s="220" t="s">
        <v>39</v>
      </c>
      <c r="H61" s="220">
        <v>2006</v>
      </c>
      <c r="I61" s="221">
        <v>71</v>
      </c>
      <c r="J61" s="108" t="s">
        <v>209</v>
      </c>
    </row>
    <row r="62" spans="1:10" ht="12" customHeight="1">
      <c r="A62" s="256" t="s">
        <v>40</v>
      </c>
      <c r="B62" s="219" t="s">
        <v>41</v>
      </c>
      <c r="C62" s="252" t="s">
        <v>871</v>
      </c>
      <c r="D62" s="221">
        <v>51.8</v>
      </c>
      <c r="E62" s="222">
        <v>0.05</v>
      </c>
      <c r="F62" s="221">
        <v>49.2</v>
      </c>
      <c r="G62" s="220" t="s">
        <v>39</v>
      </c>
      <c r="H62" s="220">
        <v>2006</v>
      </c>
      <c r="I62" s="221">
        <v>75</v>
      </c>
      <c r="J62" s="108" t="s">
        <v>209</v>
      </c>
    </row>
    <row r="63" spans="1:10" ht="12" customHeight="1">
      <c r="A63" s="256" t="s">
        <v>42</v>
      </c>
      <c r="B63" s="219" t="s">
        <v>43</v>
      </c>
      <c r="C63" s="252" t="s">
        <v>871</v>
      </c>
      <c r="D63" s="221">
        <v>51.8</v>
      </c>
      <c r="E63" s="222">
        <v>0.05</v>
      </c>
      <c r="F63" s="221">
        <v>49.2</v>
      </c>
      <c r="G63" s="220" t="s">
        <v>39</v>
      </c>
      <c r="H63" s="220">
        <v>2006</v>
      </c>
      <c r="I63" s="221">
        <v>71</v>
      </c>
      <c r="J63" s="108" t="s">
        <v>209</v>
      </c>
    </row>
    <row r="64" spans="1:10" ht="12" customHeight="1">
      <c r="A64" s="256" t="s">
        <v>44</v>
      </c>
      <c r="B64" s="219" t="s">
        <v>45</v>
      </c>
      <c r="C64" s="252" t="s">
        <v>871</v>
      </c>
      <c r="D64" s="221">
        <v>52.55</v>
      </c>
      <c r="E64" s="222">
        <v>0.05</v>
      </c>
      <c r="F64" s="221">
        <v>49.95</v>
      </c>
      <c r="G64" s="220" t="s">
        <v>39</v>
      </c>
      <c r="H64" s="220">
        <v>2006</v>
      </c>
      <c r="I64" s="221">
        <v>71</v>
      </c>
      <c r="J64" s="108" t="s">
        <v>209</v>
      </c>
    </row>
    <row r="65" spans="1:10" ht="12" customHeight="1">
      <c r="A65" s="257" t="s">
        <v>223</v>
      </c>
      <c r="B65" s="242" t="s">
        <v>224</v>
      </c>
      <c r="C65" s="252"/>
      <c r="D65" s="221"/>
      <c r="E65" s="220"/>
      <c r="F65" s="221"/>
      <c r="G65" s="220"/>
      <c r="H65" s="220"/>
      <c r="I65" s="221"/>
      <c r="J65" s="108" t="s">
        <v>209</v>
      </c>
    </row>
    <row r="66" spans="1:10" ht="12" customHeight="1">
      <c r="A66" s="256" t="s">
        <v>46</v>
      </c>
      <c r="B66" s="219" t="s">
        <v>47</v>
      </c>
      <c r="C66" s="252" t="s">
        <v>871</v>
      </c>
      <c r="D66" s="221">
        <v>36.1</v>
      </c>
      <c r="E66" s="222">
        <v>0.05</v>
      </c>
      <c r="F66" s="221">
        <v>34.3</v>
      </c>
      <c r="G66" s="220" t="s">
        <v>39</v>
      </c>
      <c r="H66" s="220">
        <v>2006</v>
      </c>
      <c r="I66" s="221">
        <v>47.5</v>
      </c>
      <c r="J66" s="108" t="s">
        <v>209</v>
      </c>
    </row>
    <row r="67" spans="1:10" ht="12" customHeight="1">
      <c r="A67" s="256" t="s">
        <v>48</v>
      </c>
      <c r="B67" s="219" t="s">
        <v>49</v>
      </c>
      <c r="C67" s="252" t="s">
        <v>871</v>
      </c>
      <c r="D67" s="221">
        <v>30</v>
      </c>
      <c r="E67" s="222">
        <v>0.1</v>
      </c>
      <c r="F67" s="221">
        <v>27</v>
      </c>
      <c r="G67" s="221" t="s">
        <v>50</v>
      </c>
      <c r="H67" s="220">
        <v>2006</v>
      </c>
      <c r="I67" s="223" t="s">
        <v>17</v>
      </c>
      <c r="J67" s="108" t="s">
        <v>209</v>
      </c>
    </row>
    <row r="68" spans="1:10" ht="12" customHeight="1">
      <c r="A68" s="256" t="s">
        <v>51</v>
      </c>
      <c r="B68" s="219" t="s">
        <v>52</v>
      </c>
      <c r="C68" s="252" t="s">
        <v>871</v>
      </c>
      <c r="D68" s="221">
        <v>45.6</v>
      </c>
      <c r="E68" s="222">
        <v>0.05</v>
      </c>
      <c r="F68" s="221">
        <v>43.3</v>
      </c>
      <c r="G68" s="221" t="s">
        <v>39</v>
      </c>
      <c r="H68" s="220">
        <v>2006</v>
      </c>
      <c r="I68" s="223" t="s">
        <v>17</v>
      </c>
      <c r="J68" s="108" t="s">
        <v>209</v>
      </c>
    </row>
    <row r="69" spans="1:10" ht="12" customHeight="1">
      <c r="A69" s="257" t="s">
        <v>225</v>
      </c>
      <c r="B69" s="22" t="s">
        <v>226</v>
      </c>
      <c r="C69" s="22"/>
      <c r="D69" s="25"/>
      <c r="G69" s="26"/>
      <c r="H69" s="26"/>
      <c r="I69" s="25"/>
      <c r="J69" s="112" t="s">
        <v>227</v>
      </c>
    </row>
    <row r="70" spans="1:10" ht="12" customHeight="1">
      <c r="A70" s="257" t="s">
        <v>228</v>
      </c>
      <c r="B70" s="22" t="s">
        <v>1211</v>
      </c>
      <c r="C70" s="22"/>
      <c r="D70" s="25"/>
      <c r="G70" s="26"/>
      <c r="H70" s="26"/>
      <c r="I70" s="25"/>
      <c r="J70" s="112" t="s">
        <v>227</v>
      </c>
    </row>
    <row r="71" spans="1:10" ht="12" customHeight="1">
      <c r="A71" s="257" t="s">
        <v>229</v>
      </c>
      <c r="B71" s="22" t="s">
        <v>1212</v>
      </c>
      <c r="C71" s="22"/>
      <c r="D71" s="25"/>
      <c r="G71" s="26"/>
      <c r="H71" s="26"/>
      <c r="I71" s="25"/>
      <c r="J71" s="112" t="s">
        <v>227</v>
      </c>
    </row>
    <row r="72" spans="1:10" ht="12" customHeight="1">
      <c r="A72" s="256" t="s">
        <v>1213</v>
      </c>
      <c r="B72" s="20" t="s">
        <v>1214</v>
      </c>
      <c r="C72" s="20" t="s">
        <v>871</v>
      </c>
      <c r="D72" s="25">
        <v>109</v>
      </c>
      <c r="E72" s="21">
        <v>0.1</v>
      </c>
      <c r="F72" s="25">
        <f aca="true" t="shared" si="0" ref="F72:F78">D72-(D72*E72)</f>
        <v>98.1</v>
      </c>
      <c r="G72" s="26" t="s">
        <v>1215</v>
      </c>
      <c r="H72" s="26">
        <v>2006</v>
      </c>
      <c r="I72" s="25">
        <v>137</v>
      </c>
      <c r="J72" s="112" t="s">
        <v>227</v>
      </c>
    </row>
    <row r="73" spans="1:10" ht="12" customHeight="1">
      <c r="A73" s="256" t="s">
        <v>230</v>
      </c>
      <c r="B73" s="20" t="s">
        <v>1216</v>
      </c>
      <c r="C73" s="252" t="s">
        <v>871</v>
      </c>
      <c r="D73" s="25">
        <v>117</v>
      </c>
      <c r="E73" s="21">
        <v>0.1</v>
      </c>
      <c r="F73" s="25">
        <f t="shared" si="0"/>
        <v>105.3</v>
      </c>
      <c r="G73" s="26" t="s">
        <v>1215</v>
      </c>
      <c r="H73" s="26">
        <v>2006</v>
      </c>
      <c r="I73" s="25">
        <v>147</v>
      </c>
      <c r="J73" s="112" t="s">
        <v>227</v>
      </c>
    </row>
    <row r="74" spans="1:10" ht="12" customHeight="1">
      <c r="A74" s="256" t="s">
        <v>231</v>
      </c>
      <c r="B74" s="20" t="s">
        <v>1217</v>
      </c>
      <c r="C74" s="252" t="s">
        <v>871</v>
      </c>
      <c r="D74" s="25">
        <v>125</v>
      </c>
      <c r="E74" s="21">
        <v>0.1</v>
      </c>
      <c r="F74" s="25">
        <f t="shared" si="0"/>
        <v>112.5</v>
      </c>
      <c r="G74" s="26" t="s">
        <v>1215</v>
      </c>
      <c r="H74" s="26">
        <v>2006</v>
      </c>
      <c r="I74" s="25">
        <v>157</v>
      </c>
      <c r="J74" s="112" t="s">
        <v>227</v>
      </c>
    </row>
    <row r="75" spans="1:10" ht="12" customHeight="1">
      <c r="A75" s="256" t="s">
        <v>1218</v>
      </c>
      <c r="B75" s="20" t="s">
        <v>1219</v>
      </c>
      <c r="C75" s="252" t="s">
        <v>871</v>
      </c>
      <c r="D75" s="25">
        <v>133</v>
      </c>
      <c r="E75" s="21">
        <v>0.1</v>
      </c>
      <c r="F75" s="25">
        <f t="shared" si="0"/>
        <v>119.7</v>
      </c>
      <c r="G75" s="26" t="s">
        <v>1215</v>
      </c>
      <c r="H75" s="26">
        <v>2006</v>
      </c>
      <c r="I75" s="25">
        <v>166</v>
      </c>
      <c r="J75" s="112" t="s">
        <v>227</v>
      </c>
    </row>
    <row r="76" spans="1:10" ht="12" customHeight="1">
      <c r="A76" s="256" t="s">
        <v>1220</v>
      </c>
      <c r="B76" s="20" t="s">
        <v>1221</v>
      </c>
      <c r="C76" s="252" t="s">
        <v>871</v>
      </c>
      <c r="D76" s="25">
        <v>141</v>
      </c>
      <c r="E76" s="21">
        <v>0.1</v>
      </c>
      <c r="F76" s="25">
        <f t="shared" si="0"/>
        <v>126.9</v>
      </c>
      <c r="G76" s="26" t="s">
        <v>1215</v>
      </c>
      <c r="H76" s="26">
        <v>2006</v>
      </c>
      <c r="I76" s="25">
        <v>176</v>
      </c>
      <c r="J76" s="112" t="s">
        <v>227</v>
      </c>
    </row>
    <row r="77" spans="1:10" ht="12" customHeight="1">
      <c r="A77" s="256" t="s">
        <v>1222</v>
      </c>
      <c r="B77" s="20" t="s">
        <v>1223</v>
      </c>
      <c r="C77" s="252" t="s">
        <v>871</v>
      </c>
      <c r="D77" s="25">
        <v>149</v>
      </c>
      <c r="E77" s="21">
        <v>0.1</v>
      </c>
      <c r="F77" s="25">
        <f t="shared" si="0"/>
        <v>134.1</v>
      </c>
      <c r="G77" s="26" t="s">
        <v>1215</v>
      </c>
      <c r="H77" s="26">
        <v>2006</v>
      </c>
      <c r="I77" s="25">
        <v>186</v>
      </c>
      <c r="J77" s="112" t="s">
        <v>227</v>
      </c>
    </row>
    <row r="78" spans="1:10" ht="12" customHeight="1">
      <c r="A78" s="256" t="s">
        <v>1224</v>
      </c>
      <c r="B78" s="20" t="s">
        <v>1225</v>
      </c>
      <c r="C78" s="20" t="s">
        <v>871</v>
      </c>
      <c r="D78" s="25">
        <v>153</v>
      </c>
      <c r="E78" s="21">
        <v>0.1</v>
      </c>
      <c r="F78" s="25">
        <f t="shared" si="0"/>
        <v>137.7</v>
      </c>
      <c r="G78" s="26" t="s">
        <v>1215</v>
      </c>
      <c r="H78" s="26">
        <v>2006</v>
      </c>
      <c r="I78" s="25">
        <v>195</v>
      </c>
      <c r="J78" s="112" t="s">
        <v>227</v>
      </c>
    </row>
    <row r="79" spans="1:10" ht="12" customHeight="1">
      <c r="A79" s="257" t="s">
        <v>232</v>
      </c>
      <c r="B79" s="22" t="s">
        <v>1226</v>
      </c>
      <c r="C79" s="22"/>
      <c r="D79" s="25"/>
      <c r="G79" s="26"/>
      <c r="H79" s="26"/>
      <c r="I79" s="25"/>
      <c r="J79" s="112" t="s">
        <v>227</v>
      </c>
    </row>
    <row r="80" spans="1:10" ht="12" customHeight="1">
      <c r="A80" s="257" t="s">
        <v>1227</v>
      </c>
      <c r="B80" s="22" t="s">
        <v>1228</v>
      </c>
      <c r="C80" s="22"/>
      <c r="D80" s="25"/>
      <c r="G80" s="26"/>
      <c r="H80" s="26"/>
      <c r="I80" s="25"/>
      <c r="J80" s="112" t="s">
        <v>227</v>
      </c>
    </row>
    <row r="81" spans="1:10" ht="12" customHeight="1">
      <c r="A81" s="256" t="s">
        <v>1227</v>
      </c>
      <c r="B81" s="20" t="s">
        <v>1229</v>
      </c>
      <c r="C81" s="20" t="s">
        <v>871</v>
      </c>
      <c r="D81" s="25">
        <v>149</v>
      </c>
      <c r="E81" s="21">
        <v>0.1</v>
      </c>
      <c r="F81" s="25">
        <f>D81-(D81*E81)</f>
        <v>134.1</v>
      </c>
      <c r="G81" s="26" t="s">
        <v>1215</v>
      </c>
      <c r="H81" s="26">
        <v>2006</v>
      </c>
      <c r="I81" s="25">
        <v>176</v>
      </c>
      <c r="J81" s="112" t="s">
        <v>227</v>
      </c>
    </row>
    <row r="82" spans="1:10" ht="12" customHeight="1">
      <c r="A82" s="256" t="s">
        <v>1227</v>
      </c>
      <c r="B82" s="20" t="s">
        <v>1230</v>
      </c>
      <c r="C82" s="20" t="s">
        <v>871</v>
      </c>
      <c r="D82" s="25">
        <v>147</v>
      </c>
      <c r="E82" s="21">
        <v>0.1</v>
      </c>
      <c r="F82" s="25">
        <f>D82-(D82*E82)</f>
        <v>132.3</v>
      </c>
      <c r="G82" s="26" t="s">
        <v>1215</v>
      </c>
      <c r="H82" s="26">
        <v>2006</v>
      </c>
      <c r="I82" s="25">
        <v>190</v>
      </c>
      <c r="J82" s="112" t="s">
        <v>227</v>
      </c>
    </row>
    <row r="83" spans="1:10" ht="12" customHeight="1">
      <c r="A83" s="257" t="s">
        <v>1231</v>
      </c>
      <c r="B83" s="22" t="s">
        <v>1232</v>
      </c>
      <c r="C83" s="22"/>
      <c r="D83" s="25"/>
      <c r="G83" s="26"/>
      <c r="H83" s="26"/>
      <c r="I83" s="25"/>
      <c r="J83" s="112" t="s">
        <v>227</v>
      </c>
    </row>
    <row r="84" spans="1:10" ht="12" customHeight="1">
      <c r="A84" s="256" t="s">
        <v>1231</v>
      </c>
      <c r="B84" s="20" t="s">
        <v>1233</v>
      </c>
      <c r="C84" s="20" t="s">
        <v>871</v>
      </c>
      <c r="D84" s="25">
        <v>163</v>
      </c>
      <c r="E84" s="21">
        <v>0.1</v>
      </c>
      <c r="F84" s="25">
        <f>D84-(D84*E84)</f>
        <v>146.7</v>
      </c>
      <c r="G84" s="26" t="s">
        <v>1215</v>
      </c>
      <c r="H84" s="26">
        <v>2006</v>
      </c>
      <c r="I84" s="25">
        <v>201</v>
      </c>
      <c r="J84" s="112" t="s">
        <v>227</v>
      </c>
    </row>
    <row r="85" spans="1:10" ht="12" customHeight="1">
      <c r="A85" s="256" t="s">
        <v>1231</v>
      </c>
      <c r="B85" s="20" t="s">
        <v>1234</v>
      </c>
      <c r="C85" s="20" t="s">
        <v>871</v>
      </c>
      <c r="D85" s="25">
        <v>162</v>
      </c>
      <c r="E85" s="21">
        <v>0.1</v>
      </c>
      <c r="F85" s="25">
        <f>D85-(D85*E85)</f>
        <v>145.8</v>
      </c>
      <c r="G85" s="26" t="s">
        <v>1215</v>
      </c>
      <c r="H85" s="26">
        <v>2006</v>
      </c>
      <c r="I85" s="25">
        <v>201</v>
      </c>
      <c r="J85" s="112" t="s">
        <v>227</v>
      </c>
    </row>
    <row r="86" spans="1:10" ht="12" customHeight="1">
      <c r="A86" s="257" t="s">
        <v>1235</v>
      </c>
      <c r="B86" s="22" t="s">
        <v>1236</v>
      </c>
      <c r="C86" s="22"/>
      <c r="D86" s="113"/>
      <c r="E86" s="114"/>
      <c r="F86" s="113"/>
      <c r="G86" s="115"/>
      <c r="H86" s="115"/>
      <c r="I86" s="113"/>
      <c r="J86" s="112" t="s">
        <v>227</v>
      </c>
    </row>
    <row r="87" spans="1:10" ht="12" customHeight="1">
      <c r="A87" s="256" t="s">
        <v>1235</v>
      </c>
      <c r="B87" s="20" t="s">
        <v>1237</v>
      </c>
      <c r="C87" s="20" t="s">
        <v>871</v>
      </c>
      <c r="D87" s="25">
        <v>159</v>
      </c>
      <c r="E87" s="21">
        <v>0.1</v>
      </c>
      <c r="F87" s="25">
        <f>D87-(D87*E87)</f>
        <v>143.1</v>
      </c>
      <c r="G87" s="26" t="s">
        <v>1215</v>
      </c>
      <c r="H87" s="26">
        <v>2006</v>
      </c>
      <c r="I87" s="25">
        <v>217</v>
      </c>
      <c r="J87" s="112" t="s">
        <v>227</v>
      </c>
    </row>
    <row r="88" spans="1:10" ht="12" customHeight="1">
      <c r="A88" s="257" t="s">
        <v>1238</v>
      </c>
      <c r="B88" s="22" t="s">
        <v>1239</v>
      </c>
      <c r="C88" s="22"/>
      <c r="D88" s="113"/>
      <c r="E88" s="114"/>
      <c r="F88" s="113"/>
      <c r="G88" s="115"/>
      <c r="H88" s="115"/>
      <c r="I88" s="113"/>
      <c r="J88" s="112" t="s">
        <v>227</v>
      </c>
    </row>
    <row r="89" spans="1:10" ht="12" customHeight="1">
      <c r="A89" s="256" t="s">
        <v>1238</v>
      </c>
      <c r="B89" s="20" t="s">
        <v>1240</v>
      </c>
      <c r="C89" s="20" t="s">
        <v>871</v>
      </c>
      <c r="D89" s="25">
        <v>169</v>
      </c>
      <c r="E89" s="21">
        <v>0.1</v>
      </c>
      <c r="F89" s="25">
        <f>D89-(D89*E89)</f>
        <v>152.1</v>
      </c>
      <c r="G89" s="26" t="s">
        <v>1215</v>
      </c>
      <c r="H89" s="26">
        <v>2006</v>
      </c>
      <c r="I89" s="25">
        <v>217</v>
      </c>
      <c r="J89" s="112" t="s">
        <v>227</v>
      </c>
    </row>
    <row r="90" spans="1:10" ht="12" customHeight="1">
      <c r="A90" s="257" t="s">
        <v>1241</v>
      </c>
      <c r="B90" s="22" t="s">
        <v>1242</v>
      </c>
      <c r="C90" s="22"/>
      <c r="D90" s="113"/>
      <c r="E90" s="114"/>
      <c r="F90" s="113"/>
      <c r="G90" s="115"/>
      <c r="H90" s="115"/>
      <c r="I90" s="113"/>
      <c r="J90" s="112" t="s">
        <v>227</v>
      </c>
    </row>
    <row r="91" spans="1:10" ht="12" customHeight="1">
      <c r="A91" s="256" t="s">
        <v>1241</v>
      </c>
      <c r="B91" s="20" t="s">
        <v>1243</v>
      </c>
      <c r="C91" s="20" t="s">
        <v>871</v>
      </c>
      <c r="D91" s="25">
        <v>176</v>
      </c>
      <c r="E91" s="21">
        <v>0.1</v>
      </c>
      <c r="F91" s="25">
        <f>D91-(D91*E91)</f>
        <v>158.4</v>
      </c>
      <c r="G91" s="26" t="s">
        <v>1215</v>
      </c>
      <c r="H91" s="26">
        <v>2006</v>
      </c>
      <c r="I91" s="25">
        <v>217</v>
      </c>
      <c r="J91" s="112" t="s">
        <v>227</v>
      </c>
    </row>
    <row r="92" spans="1:10" ht="12" customHeight="1">
      <c r="A92" s="256" t="s">
        <v>1241</v>
      </c>
      <c r="B92" s="20" t="s">
        <v>1244</v>
      </c>
      <c r="C92" s="20" t="s">
        <v>871</v>
      </c>
      <c r="D92" s="25">
        <v>171</v>
      </c>
      <c r="E92" s="21">
        <v>0.1</v>
      </c>
      <c r="F92" s="25">
        <f>D92-(D92*E92)</f>
        <v>153.9</v>
      </c>
      <c r="G92" s="26" t="s">
        <v>1215</v>
      </c>
      <c r="H92" s="26">
        <v>2006</v>
      </c>
      <c r="I92" s="25">
        <v>217</v>
      </c>
      <c r="J92" s="112" t="s">
        <v>227</v>
      </c>
    </row>
    <row r="93" spans="1:10" ht="12" customHeight="1">
      <c r="A93" s="257" t="s">
        <v>1245</v>
      </c>
      <c r="B93" s="22" t="s">
        <v>1246</v>
      </c>
      <c r="C93" s="22"/>
      <c r="D93" s="113"/>
      <c r="E93" s="114"/>
      <c r="F93" s="113"/>
      <c r="G93" s="115"/>
      <c r="H93" s="115"/>
      <c r="I93" s="113"/>
      <c r="J93" s="112" t="s">
        <v>227</v>
      </c>
    </row>
    <row r="94" spans="1:10" ht="12" customHeight="1">
      <c r="A94" s="256" t="s">
        <v>1245</v>
      </c>
      <c r="B94" s="20" t="s">
        <v>1247</v>
      </c>
      <c r="C94" s="20" t="s">
        <v>871</v>
      </c>
      <c r="D94" s="25">
        <v>171</v>
      </c>
      <c r="E94" s="21">
        <v>0.1</v>
      </c>
      <c r="F94" s="25">
        <f>D94-(D94*E94)</f>
        <v>153.9</v>
      </c>
      <c r="G94" s="26" t="s">
        <v>1215</v>
      </c>
      <c r="H94" s="26">
        <v>2006</v>
      </c>
      <c r="I94" s="25">
        <v>217</v>
      </c>
      <c r="J94" s="112" t="s">
        <v>227</v>
      </c>
    </row>
    <row r="95" spans="1:10" ht="12" customHeight="1">
      <c r="A95" s="256" t="s">
        <v>1245</v>
      </c>
      <c r="B95" s="20" t="s">
        <v>1248</v>
      </c>
      <c r="C95" s="20" t="s">
        <v>214</v>
      </c>
      <c r="D95" s="25">
        <v>167</v>
      </c>
      <c r="E95" s="21">
        <v>0.1</v>
      </c>
      <c r="F95" s="25">
        <f>D95-(D95*E95)</f>
        <v>150.3</v>
      </c>
      <c r="G95" s="26" t="s">
        <v>1215</v>
      </c>
      <c r="H95" s="26">
        <v>2006</v>
      </c>
      <c r="I95" s="25">
        <v>217</v>
      </c>
      <c r="J95" s="112" t="s">
        <v>227</v>
      </c>
    </row>
    <row r="96" spans="1:10" ht="12" customHeight="1">
      <c r="A96" s="257" t="s">
        <v>1249</v>
      </c>
      <c r="B96" s="22" t="s">
        <v>1250</v>
      </c>
      <c r="C96" s="22"/>
      <c r="D96" s="25"/>
      <c r="G96" s="26"/>
      <c r="H96" s="26"/>
      <c r="I96" s="25"/>
      <c r="J96" s="112" t="s">
        <v>227</v>
      </c>
    </row>
    <row r="97" spans="1:10" ht="12" customHeight="1">
      <c r="A97" s="256" t="s">
        <v>1249</v>
      </c>
      <c r="B97" s="20" t="s">
        <v>1251</v>
      </c>
      <c r="C97" s="20" t="s">
        <v>871</v>
      </c>
      <c r="D97" s="25">
        <v>162</v>
      </c>
      <c r="E97" s="21">
        <v>0.1</v>
      </c>
      <c r="F97" s="25">
        <f aca="true" t="shared" si="1" ref="F97:F102">D97-(D97*E97)</f>
        <v>145.8</v>
      </c>
      <c r="G97" s="26" t="s">
        <v>1215</v>
      </c>
      <c r="H97" s="26">
        <v>2006</v>
      </c>
      <c r="I97" s="25">
        <v>190</v>
      </c>
      <c r="J97" s="112" t="s">
        <v>227</v>
      </c>
    </row>
    <row r="98" spans="1:10" ht="12" customHeight="1">
      <c r="A98" s="256" t="s">
        <v>1249</v>
      </c>
      <c r="B98" s="20" t="s">
        <v>1252</v>
      </c>
      <c r="C98" s="20" t="s">
        <v>871</v>
      </c>
      <c r="D98" s="25">
        <v>169</v>
      </c>
      <c r="E98" s="21">
        <v>0.1</v>
      </c>
      <c r="F98" s="25">
        <f t="shared" si="1"/>
        <v>152.1</v>
      </c>
      <c r="G98" s="26" t="s">
        <v>1215</v>
      </c>
      <c r="H98" s="26">
        <v>2006</v>
      </c>
      <c r="I98" s="25">
        <v>190</v>
      </c>
      <c r="J98" s="112" t="s">
        <v>227</v>
      </c>
    </row>
    <row r="99" spans="1:10" ht="12" customHeight="1">
      <c r="A99" s="256" t="s">
        <v>1249</v>
      </c>
      <c r="B99" s="20" t="s">
        <v>1253</v>
      </c>
      <c r="C99" s="20" t="s">
        <v>871</v>
      </c>
      <c r="D99" s="25">
        <v>149</v>
      </c>
      <c r="E99" s="21">
        <v>0.1</v>
      </c>
      <c r="F99" s="25">
        <f t="shared" si="1"/>
        <v>134.1</v>
      </c>
      <c r="G99" s="26" t="s">
        <v>1215</v>
      </c>
      <c r="H99" s="26">
        <v>2006</v>
      </c>
      <c r="I99" s="25">
        <v>190</v>
      </c>
      <c r="J99" s="112" t="s">
        <v>227</v>
      </c>
    </row>
    <row r="100" spans="1:10" ht="12" customHeight="1">
      <c r="A100" s="256" t="s">
        <v>1249</v>
      </c>
      <c r="B100" s="20" t="s">
        <v>1253</v>
      </c>
      <c r="C100" s="20" t="s">
        <v>871</v>
      </c>
      <c r="D100" s="25">
        <v>158</v>
      </c>
      <c r="E100" s="21">
        <v>0.1</v>
      </c>
      <c r="F100" s="25">
        <f t="shared" si="1"/>
        <v>142.2</v>
      </c>
      <c r="G100" s="26" t="s">
        <v>1215</v>
      </c>
      <c r="H100" s="26">
        <v>2006</v>
      </c>
      <c r="I100" s="25">
        <v>190</v>
      </c>
      <c r="J100" s="112" t="s">
        <v>227</v>
      </c>
    </row>
    <row r="101" spans="1:10" ht="12" customHeight="1">
      <c r="A101" s="256" t="s">
        <v>1249</v>
      </c>
      <c r="B101" s="20" t="s">
        <v>1254</v>
      </c>
      <c r="C101" s="20" t="s">
        <v>871</v>
      </c>
      <c r="D101" s="25">
        <v>165</v>
      </c>
      <c r="E101" s="21">
        <v>0.1</v>
      </c>
      <c r="F101" s="25">
        <f t="shared" si="1"/>
        <v>148.5</v>
      </c>
      <c r="G101" s="26" t="s">
        <v>1215</v>
      </c>
      <c r="H101" s="26">
        <v>2006</v>
      </c>
      <c r="I101" s="25">
        <v>190</v>
      </c>
      <c r="J101" s="112" t="s">
        <v>227</v>
      </c>
    </row>
    <row r="102" spans="1:10" ht="12" customHeight="1">
      <c r="A102" s="256" t="s">
        <v>1249</v>
      </c>
      <c r="B102" s="20" t="s">
        <v>1255</v>
      </c>
      <c r="C102" s="20" t="s">
        <v>871</v>
      </c>
      <c r="D102" s="25">
        <v>161</v>
      </c>
      <c r="E102" s="21">
        <v>0.1</v>
      </c>
      <c r="F102" s="25">
        <f t="shared" si="1"/>
        <v>144.9</v>
      </c>
      <c r="G102" s="26" t="s">
        <v>1215</v>
      </c>
      <c r="H102" s="26">
        <v>2006</v>
      </c>
      <c r="I102" s="25">
        <v>190</v>
      </c>
      <c r="J102" s="112" t="s">
        <v>227</v>
      </c>
    </row>
    <row r="103" spans="1:10" ht="12" customHeight="1">
      <c r="A103" s="257" t="s">
        <v>1256</v>
      </c>
      <c r="B103" s="22" t="s">
        <v>233</v>
      </c>
      <c r="C103" s="22"/>
      <c r="D103" s="25"/>
      <c r="G103" s="26"/>
      <c r="H103" s="26"/>
      <c r="I103" s="25"/>
      <c r="J103" s="112" t="s">
        <v>227</v>
      </c>
    </row>
    <row r="104" spans="1:10" ht="12" customHeight="1">
      <c r="A104" s="256" t="s">
        <v>1257</v>
      </c>
      <c r="B104" s="20" t="s">
        <v>1258</v>
      </c>
      <c r="C104" s="20" t="s">
        <v>871</v>
      </c>
      <c r="D104" s="25">
        <v>238</v>
      </c>
      <c r="E104" s="21">
        <v>0.05</v>
      </c>
      <c r="F104" s="25">
        <f>D104-(D104*E104)</f>
        <v>226.1</v>
      </c>
      <c r="G104" s="26" t="s">
        <v>1215</v>
      </c>
      <c r="H104" s="26">
        <v>2006</v>
      </c>
      <c r="I104" s="25">
        <v>276</v>
      </c>
      <c r="J104" s="112" t="s">
        <v>227</v>
      </c>
    </row>
    <row r="105" spans="1:10" ht="12" customHeight="1">
      <c r="A105" s="257" t="s">
        <v>1259</v>
      </c>
      <c r="B105" s="22" t="s">
        <v>1260</v>
      </c>
      <c r="C105" s="22"/>
      <c r="D105" s="113"/>
      <c r="E105" s="114"/>
      <c r="F105" s="113"/>
      <c r="G105" s="115"/>
      <c r="H105" s="115"/>
      <c r="I105" s="113"/>
      <c r="J105" s="112" t="s">
        <v>227</v>
      </c>
    </row>
    <row r="106" spans="1:10" ht="12" customHeight="1">
      <c r="A106" s="256" t="s">
        <v>1261</v>
      </c>
      <c r="B106" s="20" t="s">
        <v>1262</v>
      </c>
      <c r="C106" s="20" t="s">
        <v>871</v>
      </c>
      <c r="D106" s="25">
        <v>185</v>
      </c>
      <c r="E106" s="21">
        <v>0.1</v>
      </c>
      <c r="F106" s="25">
        <f>D106-(D106*E106)</f>
        <v>166.5</v>
      </c>
      <c r="G106" s="26" t="s">
        <v>1215</v>
      </c>
      <c r="H106" s="26">
        <v>2006</v>
      </c>
      <c r="I106" s="25"/>
      <c r="J106" s="112" t="s">
        <v>227</v>
      </c>
    </row>
    <row r="107" spans="1:10" ht="12" customHeight="1">
      <c r="A107" s="256" t="s">
        <v>1263</v>
      </c>
      <c r="B107" s="20" t="s">
        <v>1264</v>
      </c>
      <c r="C107" s="20" t="s">
        <v>871</v>
      </c>
      <c r="D107" s="25">
        <v>185</v>
      </c>
      <c r="E107" s="21">
        <v>0.1</v>
      </c>
      <c r="F107" s="25">
        <f>D107-(D107*E107)</f>
        <v>166.5</v>
      </c>
      <c r="G107" s="26" t="s">
        <v>1215</v>
      </c>
      <c r="H107" s="26">
        <v>2006</v>
      </c>
      <c r="I107" s="25"/>
      <c r="J107" s="112" t="s">
        <v>227</v>
      </c>
    </row>
    <row r="108" spans="1:10" ht="12" customHeight="1">
      <c r="A108" s="257" t="s">
        <v>236</v>
      </c>
      <c r="B108" s="22" t="s">
        <v>237</v>
      </c>
      <c r="C108" s="22"/>
      <c r="D108" s="25"/>
      <c r="G108" s="26"/>
      <c r="H108" s="26"/>
      <c r="I108" s="25"/>
      <c r="J108" s="112" t="s">
        <v>227</v>
      </c>
    </row>
    <row r="109" spans="1:10" ht="12" customHeight="1">
      <c r="A109" s="257" t="s">
        <v>238</v>
      </c>
      <c r="B109" s="22" t="s">
        <v>1265</v>
      </c>
      <c r="C109" s="22"/>
      <c r="D109" s="25"/>
      <c r="G109" s="26"/>
      <c r="H109" s="26"/>
      <c r="I109" s="25"/>
      <c r="J109" s="112" t="s">
        <v>227</v>
      </c>
    </row>
    <row r="110" spans="1:10" ht="12" customHeight="1">
      <c r="A110" s="256" t="s">
        <v>1266</v>
      </c>
      <c r="B110" s="20" t="s">
        <v>1267</v>
      </c>
      <c r="C110" s="20" t="s">
        <v>871</v>
      </c>
      <c r="D110" s="25">
        <v>143</v>
      </c>
      <c r="E110" s="21">
        <v>0.1</v>
      </c>
      <c r="F110" s="25">
        <f>D110-(D110*E110)</f>
        <v>128.7</v>
      </c>
      <c r="G110" s="26" t="s">
        <v>1215</v>
      </c>
      <c r="H110" s="26">
        <v>2006</v>
      </c>
      <c r="I110" s="25">
        <v>181</v>
      </c>
      <c r="J110" s="112" t="s">
        <v>227</v>
      </c>
    </row>
    <row r="111" spans="1:10" ht="12" customHeight="1">
      <c r="A111" s="256" t="s">
        <v>1268</v>
      </c>
      <c r="B111" s="20" t="s">
        <v>1269</v>
      </c>
      <c r="C111" s="20" t="s">
        <v>871</v>
      </c>
      <c r="D111" s="25">
        <v>159</v>
      </c>
      <c r="E111" s="21">
        <v>0.1</v>
      </c>
      <c r="F111" s="25">
        <f>D111-(D111*E111)</f>
        <v>143.1</v>
      </c>
      <c r="G111" s="26" t="s">
        <v>1215</v>
      </c>
      <c r="H111" s="26">
        <v>2006</v>
      </c>
      <c r="I111" s="25">
        <v>200</v>
      </c>
      <c r="J111" s="112" t="s">
        <v>227</v>
      </c>
    </row>
    <row r="112" spans="1:10" ht="12" customHeight="1">
      <c r="A112" s="256" t="s">
        <v>1270</v>
      </c>
      <c r="B112" s="20" t="s">
        <v>1271</v>
      </c>
      <c r="C112" s="20" t="s">
        <v>871</v>
      </c>
      <c r="D112" s="25">
        <v>175</v>
      </c>
      <c r="E112" s="21">
        <v>0.1</v>
      </c>
      <c r="F112" s="25">
        <f>D112-(D112*E112)</f>
        <v>157.5</v>
      </c>
      <c r="G112" s="26" t="s">
        <v>1215</v>
      </c>
      <c r="H112" s="26">
        <v>2006</v>
      </c>
      <c r="I112" s="25">
        <v>220</v>
      </c>
      <c r="J112" s="112" t="s">
        <v>227</v>
      </c>
    </row>
    <row r="113" spans="1:9" ht="12" customHeight="1">
      <c r="A113" s="257" t="s">
        <v>239</v>
      </c>
      <c r="B113" s="22" t="s">
        <v>240</v>
      </c>
      <c r="C113" s="22"/>
      <c r="D113" s="25"/>
      <c r="G113" s="26"/>
      <c r="H113" s="26"/>
      <c r="I113" s="25"/>
    </row>
    <row r="114" spans="1:10" ht="12" customHeight="1">
      <c r="A114" s="257" t="s">
        <v>239</v>
      </c>
      <c r="B114" s="217" t="s">
        <v>240</v>
      </c>
      <c r="C114" s="217"/>
      <c r="D114" s="97"/>
      <c r="E114" s="46"/>
      <c r="F114" s="97"/>
      <c r="G114" s="101"/>
      <c r="H114" s="101"/>
      <c r="I114" s="97"/>
      <c r="J114" s="108" t="s">
        <v>209</v>
      </c>
    </row>
    <row r="115" spans="1:10" ht="12" customHeight="1">
      <c r="A115" s="257" t="s">
        <v>241</v>
      </c>
      <c r="B115" s="217" t="s">
        <v>242</v>
      </c>
      <c r="C115" s="217"/>
      <c r="D115" s="97"/>
      <c r="E115" s="46"/>
      <c r="F115" s="97"/>
      <c r="G115" s="101"/>
      <c r="H115" s="101"/>
      <c r="I115" s="97"/>
      <c r="J115" s="108" t="s">
        <v>209</v>
      </c>
    </row>
    <row r="116" spans="1:10" ht="12" customHeight="1">
      <c r="A116" s="256" t="s">
        <v>243</v>
      </c>
      <c r="B116" s="44" t="s">
        <v>1750</v>
      </c>
      <c r="C116" s="44" t="s">
        <v>907</v>
      </c>
      <c r="D116" s="97">
        <v>114</v>
      </c>
      <c r="E116" s="46">
        <v>0.08</v>
      </c>
      <c r="F116" s="97">
        <f>D116-(D116*E116)</f>
        <v>104.88</v>
      </c>
      <c r="G116" s="101" t="s">
        <v>1751</v>
      </c>
      <c r="H116" s="101">
        <v>2006</v>
      </c>
      <c r="I116" s="97">
        <v>151</v>
      </c>
      <c r="J116" s="108" t="s">
        <v>209</v>
      </c>
    </row>
    <row r="117" spans="1:10" ht="12" customHeight="1">
      <c r="A117" s="256" t="s">
        <v>245</v>
      </c>
      <c r="B117" s="44" t="s">
        <v>1752</v>
      </c>
      <c r="C117" s="44" t="s">
        <v>907</v>
      </c>
      <c r="D117" s="97">
        <v>113</v>
      </c>
      <c r="E117" s="46">
        <v>0.08</v>
      </c>
      <c r="F117" s="97">
        <f>D117-(D117*E117)</f>
        <v>103.96</v>
      </c>
      <c r="G117" s="101" t="s">
        <v>1751</v>
      </c>
      <c r="H117" s="101">
        <v>2006</v>
      </c>
      <c r="I117" s="97">
        <v>147</v>
      </c>
      <c r="J117" s="108" t="s">
        <v>209</v>
      </c>
    </row>
    <row r="118" spans="1:10" ht="12" customHeight="1">
      <c r="A118" s="257" t="s">
        <v>246</v>
      </c>
      <c r="B118" s="217" t="s">
        <v>247</v>
      </c>
      <c r="C118" s="217"/>
      <c r="D118" s="97"/>
      <c r="E118" s="46"/>
      <c r="F118" s="97"/>
      <c r="G118" s="101"/>
      <c r="H118" s="101"/>
      <c r="I118" s="97"/>
      <c r="J118" s="108" t="s">
        <v>209</v>
      </c>
    </row>
    <row r="119" spans="1:10" ht="12" customHeight="1">
      <c r="A119" s="256" t="s">
        <v>248</v>
      </c>
      <c r="B119" s="44" t="s">
        <v>1753</v>
      </c>
      <c r="C119" s="44" t="s">
        <v>907</v>
      </c>
      <c r="D119" s="97">
        <v>119</v>
      </c>
      <c r="E119" s="46">
        <v>0.08</v>
      </c>
      <c r="F119" s="97">
        <f>D119-(D119*E119)</f>
        <v>109.48</v>
      </c>
      <c r="G119" s="101" t="s">
        <v>1751</v>
      </c>
      <c r="H119" s="101">
        <v>2006</v>
      </c>
      <c r="I119" s="97">
        <v>151</v>
      </c>
      <c r="J119" s="108" t="s">
        <v>209</v>
      </c>
    </row>
    <row r="120" spans="1:10" ht="12" customHeight="1">
      <c r="A120" s="256" t="s">
        <v>249</v>
      </c>
      <c r="B120" s="44" t="s">
        <v>1754</v>
      </c>
      <c r="C120" s="44" t="s">
        <v>907</v>
      </c>
      <c r="D120" s="97">
        <v>117</v>
      </c>
      <c r="E120" s="46">
        <v>0.08</v>
      </c>
      <c r="F120" s="97">
        <f>D120-(D120*E120)</f>
        <v>107.64</v>
      </c>
      <c r="G120" s="101" t="s">
        <v>1751</v>
      </c>
      <c r="H120" s="101">
        <v>2006</v>
      </c>
      <c r="I120" s="97">
        <v>147</v>
      </c>
      <c r="J120" s="108" t="s">
        <v>209</v>
      </c>
    </row>
    <row r="121" spans="1:10" ht="12" customHeight="1">
      <c r="A121" s="256" t="s">
        <v>249</v>
      </c>
      <c r="B121" s="44" t="s">
        <v>1755</v>
      </c>
      <c r="C121" s="44" t="s">
        <v>907</v>
      </c>
      <c r="D121" s="97">
        <v>114</v>
      </c>
      <c r="E121" s="46">
        <v>0.08</v>
      </c>
      <c r="F121" s="97">
        <f>D121-(D121*E121)</f>
        <v>104.88</v>
      </c>
      <c r="G121" s="101" t="s">
        <v>1751</v>
      </c>
      <c r="H121" s="101">
        <v>2006</v>
      </c>
      <c r="I121" s="97" t="s">
        <v>1756</v>
      </c>
      <c r="J121" s="108" t="s">
        <v>209</v>
      </c>
    </row>
    <row r="122" spans="1:10" ht="12" customHeight="1">
      <c r="A122" s="257" t="s">
        <v>250</v>
      </c>
      <c r="B122" s="217" t="s">
        <v>251</v>
      </c>
      <c r="C122" s="217"/>
      <c r="D122" s="97"/>
      <c r="E122" s="46"/>
      <c r="F122" s="97"/>
      <c r="G122" s="101"/>
      <c r="H122" s="101"/>
      <c r="I122" s="97"/>
      <c r="J122" s="108" t="s">
        <v>209</v>
      </c>
    </row>
    <row r="123" spans="1:10" ht="12" customHeight="1">
      <c r="A123" s="256" t="s">
        <v>252</v>
      </c>
      <c r="B123" s="44" t="s">
        <v>1757</v>
      </c>
      <c r="C123" s="44" t="s">
        <v>907</v>
      </c>
      <c r="D123" s="97">
        <v>123</v>
      </c>
      <c r="E123" s="46">
        <v>0.08</v>
      </c>
      <c r="F123" s="97">
        <f>D123-(D123*E123)</f>
        <v>113.16</v>
      </c>
      <c r="G123" s="101" t="s">
        <v>1751</v>
      </c>
      <c r="H123" s="101">
        <v>2006</v>
      </c>
      <c r="I123" s="97">
        <v>159</v>
      </c>
      <c r="J123" s="108" t="s">
        <v>209</v>
      </c>
    </row>
    <row r="124" spans="1:10" ht="12" customHeight="1">
      <c r="A124" s="256" t="s">
        <v>253</v>
      </c>
      <c r="B124" s="44" t="s">
        <v>1758</v>
      </c>
      <c r="C124" s="44" t="s">
        <v>907</v>
      </c>
      <c r="D124" s="97">
        <v>120</v>
      </c>
      <c r="E124" s="46">
        <v>0.08</v>
      </c>
      <c r="F124" s="97">
        <f>D124-(D124*E124)</f>
        <v>110.4</v>
      </c>
      <c r="G124" s="101" t="s">
        <v>1751</v>
      </c>
      <c r="H124" s="101">
        <v>2006</v>
      </c>
      <c r="I124" s="97">
        <v>158</v>
      </c>
      <c r="J124" s="108" t="s">
        <v>209</v>
      </c>
    </row>
    <row r="125" spans="1:10" ht="12" customHeight="1">
      <c r="A125" s="257" t="s">
        <v>254</v>
      </c>
      <c r="B125" s="217" t="s">
        <v>255</v>
      </c>
      <c r="C125" s="217"/>
      <c r="D125" s="97"/>
      <c r="E125" s="46"/>
      <c r="F125" s="97"/>
      <c r="G125" s="101"/>
      <c r="H125" s="101"/>
      <c r="I125" s="97"/>
      <c r="J125" s="108" t="s">
        <v>209</v>
      </c>
    </row>
    <row r="126" spans="1:10" ht="12" customHeight="1">
      <c r="A126" s="256" t="s">
        <v>256</v>
      </c>
      <c r="B126" s="44" t="s">
        <v>1759</v>
      </c>
      <c r="C126" s="44" t="s">
        <v>907</v>
      </c>
      <c r="D126" s="97">
        <v>127</v>
      </c>
      <c r="E126" s="46">
        <v>0.08</v>
      </c>
      <c r="F126" s="97">
        <f>D126-(D126*E126)</f>
        <v>116.84</v>
      </c>
      <c r="G126" s="101" t="s">
        <v>1751</v>
      </c>
      <c r="H126" s="101">
        <v>2006</v>
      </c>
      <c r="I126" s="97">
        <v>159</v>
      </c>
      <c r="J126" s="108" t="s">
        <v>209</v>
      </c>
    </row>
    <row r="127" spans="1:10" ht="12" customHeight="1">
      <c r="A127" s="256" t="s">
        <v>257</v>
      </c>
      <c r="B127" s="44" t="s">
        <v>1760</v>
      </c>
      <c r="C127" s="44" t="s">
        <v>907</v>
      </c>
      <c r="D127" s="97">
        <v>132</v>
      </c>
      <c r="E127" s="46">
        <v>0.08</v>
      </c>
      <c r="F127" s="97">
        <f>D127-(D127*E127)</f>
        <v>121.44</v>
      </c>
      <c r="G127" s="101" t="s">
        <v>1751</v>
      </c>
      <c r="H127" s="101">
        <v>2006</v>
      </c>
      <c r="I127" s="97">
        <v>164</v>
      </c>
      <c r="J127" s="108" t="s">
        <v>209</v>
      </c>
    </row>
    <row r="128" spans="1:10" ht="12" customHeight="1">
      <c r="A128" s="257" t="s">
        <v>258</v>
      </c>
      <c r="B128" s="217" t="s">
        <v>259</v>
      </c>
      <c r="C128" s="217"/>
      <c r="D128" s="97"/>
      <c r="E128" s="46"/>
      <c r="F128" s="97"/>
      <c r="G128" s="101"/>
      <c r="H128" s="101"/>
      <c r="I128" s="97"/>
      <c r="J128" s="108" t="s">
        <v>209</v>
      </c>
    </row>
    <row r="129" spans="1:10" ht="12" customHeight="1">
      <c r="A129" s="256" t="s">
        <v>260</v>
      </c>
      <c r="B129" s="44" t="s">
        <v>0</v>
      </c>
      <c r="C129" s="44" t="s">
        <v>907</v>
      </c>
      <c r="D129" s="97">
        <v>102</v>
      </c>
      <c r="E129" s="46">
        <v>0.08</v>
      </c>
      <c r="F129" s="97">
        <f>D129-(D129*E129)</f>
        <v>93.84</v>
      </c>
      <c r="G129" s="101" t="s">
        <v>1751</v>
      </c>
      <c r="H129" s="101">
        <v>2006</v>
      </c>
      <c r="I129" s="97">
        <v>134</v>
      </c>
      <c r="J129" s="108" t="s">
        <v>209</v>
      </c>
    </row>
    <row r="130" spans="1:10" ht="12" customHeight="1">
      <c r="A130" s="257" t="s">
        <v>261</v>
      </c>
      <c r="B130" s="217" t="s">
        <v>262</v>
      </c>
      <c r="C130" s="217"/>
      <c r="D130" s="97"/>
      <c r="E130" s="46"/>
      <c r="F130" s="97"/>
      <c r="G130" s="101"/>
      <c r="H130" s="101"/>
      <c r="I130" s="97"/>
      <c r="J130" s="108" t="s">
        <v>209</v>
      </c>
    </row>
    <row r="131" spans="1:10" ht="12" customHeight="1">
      <c r="A131" s="256" t="s">
        <v>263</v>
      </c>
      <c r="B131" s="44" t="s">
        <v>264</v>
      </c>
      <c r="C131" s="44" t="s">
        <v>907</v>
      </c>
      <c r="D131" s="97">
        <v>288</v>
      </c>
      <c r="E131" s="46">
        <v>0.05</v>
      </c>
      <c r="F131" s="97">
        <f>D131-(D131*E131)</f>
        <v>273.6</v>
      </c>
      <c r="G131" s="101" t="s">
        <v>1</v>
      </c>
      <c r="H131" s="101">
        <v>2006</v>
      </c>
      <c r="I131" s="97">
        <v>316</v>
      </c>
      <c r="J131" s="108" t="s">
        <v>209</v>
      </c>
    </row>
    <row r="132" spans="1:10" ht="12" customHeight="1">
      <c r="A132" s="256" t="s">
        <v>265</v>
      </c>
      <c r="B132" s="44" t="s">
        <v>266</v>
      </c>
      <c r="C132" s="44" t="s">
        <v>288</v>
      </c>
      <c r="D132" s="97" t="s">
        <v>1756</v>
      </c>
      <c r="E132" s="46">
        <v>0.05</v>
      </c>
      <c r="F132" s="97"/>
      <c r="G132" s="101" t="s">
        <v>1756</v>
      </c>
      <c r="H132" s="101">
        <v>2006</v>
      </c>
      <c r="I132" s="97" t="s">
        <v>1756</v>
      </c>
      <c r="J132" s="108" t="s">
        <v>209</v>
      </c>
    </row>
    <row r="133" spans="1:10" ht="12" customHeight="1">
      <c r="A133" s="255" t="s">
        <v>267</v>
      </c>
      <c r="B133" s="42" t="s">
        <v>268</v>
      </c>
      <c r="C133" s="39"/>
      <c r="D133" s="100"/>
      <c r="E133" s="33"/>
      <c r="F133" s="97"/>
      <c r="G133" s="34"/>
      <c r="H133" s="34"/>
      <c r="I133" s="32"/>
      <c r="J133" s="108" t="s">
        <v>209</v>
      </c>
    </row>
    <row r="134" spans="1:10" ht="12" customHeight="1">
      <c r="A134" s="253" t="s">
        <v>269</v>
      </c>
      <c r="B134" s="34" t="s">
        <v>270</v>
      </c>
      <c r="C134" s="39" t="s">
        <v>271</v>
      </c>
      <c r="D134" s="100"/>
      <c r="E134" s="33">
        <v>0</v>
      </c>
      <c r="F134" s="97">
        <f>D134-(D134*E134)</f>
        <v>0</v>
      </c>
      <c r="G134" s="101"/>
      <c r="H134" s="101">
        <v>2006</v>
      </c>
      <c r="I134" s="32"/>
      <c r="J134" s="108" t="s">
        <v>209</v>
      </c>
    </row>
    <row r="135" spans="1:10" ht="12" customHeight="1">
      <c r="A135" s="253" t="s">
        <v>273</v>
      </c>
      <c r="B135" s="34" t="s">
        <v>274</v>
      </c>
      <c r="C135" s="39" t="s">
        <v>271</v>
      </c>
      <c r="D135" s="100">
        <v>5.7</v>
      </c>
      <c r="E135" s="33">
        <v>0</v>
      </c>
      <c r="F135" s="97">
        <f>D135-(D135*E135)</f>
        <v>5.7</v>
      </c>
      <c r="G135" s="41" t="s">
        <v>272</v>
      </c>
      <c r="H135" s="101">
        <v>2006</v>
      </c>
      <c r="I135" s="32">
        <v>12</v>
      </c>
      <c r="J135" s="108" t="s">
        <v>209</v>
      </c>
    </row>
    <row r="136" spans="1:10" ht="12" customHeight="1">
      <c r="A136" s="253" t="s">
        <v>275</v>
      </c>
      <c r="B136" s="34" t="s">
        <v>2</v>
      </c>
      <c r="C136" s="39" t="s">
        <v>271</v>
      </c>
      <c r="D136" s="100">
        <v>6.2</v>
      </c>
      <c r="E136" s="33">
        <v>0</v>
      </c>
      <c r="F136" s="97">
        <f>D136-(D136*E136)</f>
        <v>6.2</v>
      </c>
      <c r="G136" s="41" t="s">
        <v>272</v>
      </c>
      <c r="H136" s="101">
        <v>2006</v>
      </c>
      <c r="I136" s="32">
        <v>18.3</v>
      </c>
      <c r="J136" s="108" t="s">
        <v>209</v>
      </c>
    </row>
    <row r="137" spans="1:10" ht="12" customHeight="1">
      <c r="A137" s="255" t="s">
        <v>276</v>
      </c>
      <c r="B137" s="42" t="s">
        <v>277</v>
      </c>
      <c r="C137" s="39"/>
      <c r="D137" s="100"/>
      <c r="E137" s="33"/>
      <c r="F137" s="97"/>
      <c r="G137" s="41"/>
      <c r="H137" s="34"/>
      <c r="I137" s="32"/>
      <c r="J137" s="108" t="s">
        <v>209</v>
      </c>
    </row>
    <row r="138" spans="1:10" ht="12" customHeight="1">
      <c r="A138" s="253" t="s">
        <v>278</v>
      </c>
      <c r="B138" s="34" t="s">
        <v>3</v>
      </c>
      <c r="C138" s="39" t="s">
        <v>271</v>
      </c>
      <c r="D138" s="100">
        <v>7.8</v>
      </c>
      <c r="E138" s="33">
        <v>0</v>
      </c>
      <c r="F138" s="97">
        <f>D138-(D138*E138)</f>
        <v>7.8</v>
      </c>
      <c r="G138" s="41" t="s">
        <v>272</v>
      </c>
      <c r="H138" s="101">
        <v>2006</v>
      </c>
      <c r="I138" s="32">
        <v>12.9</v>
      </c>
      <c r="J138" s="108" t="s">
        <v>209</v>
      </c>
    </row>
    <row r="139" spans="1:10" ht="12" customHeight="1">
      <c r="A139" s="253" t="s">
        <v>279</v>
      </c>
      <c r="B139" s="34" t="s">
        <v>280</v>
      </c>
      <c r="C139" s="39" t="s">
        <v>271</v>
      </c>
      <c r="D139" s="100">
        <v>14.3</v>
      </c>
      <c r="E139" s="33">
        <v>0</v>
      </c>
      <c r="F139" s="97">
        <f>D139-(D139*E139)</f>
        <v>14.3</v>
      </c>
      <c r="G139" s="41" t="s">
        <v>272</v>
      </c>
      <c r="H139" s="101">
        <v>2006</v>
      </c>
      <c r="I139" s="32">
        <v>24</v>
      </c>
      <c r="J139" s="108" t="s">
        <v>209</v>
      </c>
    </row>
    <row r="140" spans="1:10" ht="12" customHeight="1">
      <c r="A140" s="255" t="s">
        <v>281</v>
      </c>
      <c r="B140" s="42" t="s">
        <v>282</v>
      </c>
      <c r="C140" s="39"/>
      <c r="D140" s="100"/>
      <c r="E140" s="33"/>
      <c r="F140" s="97"/>
      <c r="G140" s="41"/>
      <c r="H140" s="34"/>
      <c r="I140" s="32"/>
      <c r="J140" s="108" t="s">
        <v>209</v>
      </c>
    </row>
    <row r="141" spans="1:10" ht="12" customHeight="1">
      <c r="A141" s="253" t="s">
        <v>283</v>
      </c>
      <c r="B141" s="34" t="s">
        <v>4</v>
      </c>
      <c r="C141" s="39" t="s">
        <v>271</v>
      </c>
      <c r="D141" s="100">
        <v>11.5</v>
      </c>
      <c r="E141" s="33">
        <v>0.1</v>
      </c>
      <c r="F141" s="97">
        <f>D141-(D141*E141)</f>
        <v>10.35</v>
      </c>
      <c r="G141" s="41" t="s">
        <v>272</v>
      </c>
      <c r="H141" s="101">
        <v>2006</v>
      </c>
      <c r="I141" s="32">
        <v>17</v>
      </c>
      <c r="J141" s="108" t="s">
        <v>209</v>
      </c>
    </row>
    <row r="142" spans="1:10" ht="12" customHeight="1">
      <c r="A142" s="255" t="s">
        <v>284</v>
      </c>
      <c r="B142" s="42" t="s">
        <v>285</v>
      </c>
      <c r="C142" s="39"/>
      <c r="D142" s="100"/>
      <c r="E142" s="33"/>
      <c r="F142" s="97"/>
      <c r="G142" s="41"/>
      <c r="H142" s="34"/>
      <c r="I142" s="32"/>
      <c r="J142" s="108" t="s">
        <v>209</v>
      </c>
    </row>
    <row r="143" spans="1:10" ht="12" customHeight="1">
      <c r="A143" s="253" t="s">
        <v>286</v>
      </c>
      <c r="B143" s="34" t="s">
        <v>287</v>
      </c>
      <c r="C143" s="39" t="s">
        <v>288</v>
      </c>
      <c r="D143" s="100">
        <v>1.71</v>
      </c>
      <c r="E143" s="33">
        <v>0.1</v>
      </c>
      <c r="F143" s="97">
        <f>D143-(D143*E143)</f>
        <v>1.539</v>
      </c>
      <c r="G143" s="41" t="s">
        <v>289</v>
      </c>
      <c r="H143" s="101">
        <v>2006</v>
      </c>
      <c r="I143" s="32">
        <v>1.9</v>
      </c>
      <c r="J143" s="108" t="s">
        <v>209</v>
      </c>
    </row>
    <row r="144" spans="1:10" ht="12" customHeight="1">
      <c r="A144" s="253" t="s">
        <v>290</v>
      </c>
      <c r="B144" s="34" t="s">
        <v>291</v>
      </c>
      <c r="C144" s="39" t="s">
        <v>288</v>
      </c>
      <c r="D144" s="100">
        <v>1.87</v>
      </c>
      <c r="E144" s="33">
        <v>0.15</v>
      </c>
      <c r="F144" s="97">
        <f>D144-(D144*E144)</f>
        <v>1.5895000000000001</v>
      </c>
      <c r="G144" s="41" t="s">
        <v>289</v>
      </c>
      <c r="H144" s="101">
        <v>2006</v>
      </c>
      <c r="I144" s="32">
        <v>2.65</v>
      </c>
      <c r="J144" s="108" t="s">
        <v>209</v>
      </c>
    </row>
    <row r="145" spans="1:10" ht="12" customHeight="1">
      <c r="A145" s="255" t="s">
        <v>292</v>
      </c>
      <c r="B145" s="42" t="s">
        <v>293</v>
      </c>
      <c r="C145" s="39"/>
      <c r="D145" s="100"/>
      <c r="E145" s="33"/>
      <c r="F145" s="97"/>
      <c r="G145" s="41"/>
      <c r="H145" s="34"/>
      <c r="I145" s="32"/>
      <c r="J145" s="108" t="s">
        <v>209</v>
      </c>
    </row>
    <row r="146" spans="1:10" ht="12" customHeight="1">
      <c r="A146" s="253" t="s">
        <v>294</v>
      </c>
      <c r="B146" s="34" t="s">
        <v>295</v>
      </c>
      <c r="C146" s="39" t="s">
        <v>288</v>
      </c>
      <c r="D146" s="100">
        <v>3</v>
      </c>
      <c r="E146" s="33">
        <v>0.15</v>
      </c>
      <c r="F146" s="97">
        <f>D146-(D146*E146)</f>
        <v>2.55</v>
      </c>
      <c r="G146" s="41" t="s">
        <v>289</v>
      </c>
      <c r="H146" s="101">
        <v>2006</v>
      </c>
      <c r="I146" s="32">
        <v>4.9</v>
      </c>
      <c r="J146" s="108" t="s">
        <v>209</v>
      </c>
    </row>
    <row r="147" spans="1:10" ht="12" customHeight="1">
      <c r="A147" s="255" t="s">
        <v>296</v>
      </c>
      <c r="B147" s="42" t="s">
        <v>297</v>
      </c>
      <c r="C147" s="39"/>
      <c r="D147" s="100"/>
      <c r="E147" s="33"/>
      <c r="F147" s="97"/>
      <c r="G147" s="41"/>
      <c r="H147" s="34"/>
      <c r="I147" s="32"/>
      <c r="J147" s="108" t="s">
        <v>209</v>
      </c>
    </row>
    <row r="148" spans="1:10" ht="12" customHeight="1">
      <c r="A148" s="253" t="s">
        <v>298</v>
      </c>
      <c r="B148" s="34" t="s">
        <v>299</v>
      </c>
      <c r="C148" s="39" t="s">
        <v>288</v>
      </c>
      <c r="D148" s="100">
        <v>2.6</v>
      </c>
      <c r="E148" s="33">
        <v>0.15</v>
      </c>
      <c r="F148" s="97">
        <f>D148-(D148*E148)</f>
        <v>2.21</v>
      </c>
      <c r="G148" s="41" t="s">
        <v>289</v>
      </c>
      <c r="H148" s="101">
        <v>2006</v>
      </c>
      <c r="I148" s="32">
        <v>3.6</v>
      </c>
      <c r="J148" s="108" t="s">
        <v>209</v>
      </c>
    </row>
    <row r="149" spans="1:10" ht="12" customHeight="1">
      <c r="A149" s="253" t="s">
        <v>300</v>
      </c>
      <c r="B149" s="34" t="s">
        <v>301</v>
      </c>
      <c r="C149" s="39" t="s">
        <v>288</v>
      </c>
      <c r="D149" s="100">
        <v>2.55</v>
      </c>
      <c r="E149" s="33">
        <v>0.15</v>
      </c>
      <c r="F149" s="97">
        <f>D149-(D149*E149)</f>
        <v>2.1675</v>
      </c>
      <c r="G149" s="41" t="s">
        <v>289</v>
      </c>
      <c r="H149" s="101">
        <v>2006</v>
      </c>
      <c r="I149" s="32">
        <v>3.5</v>
      </c>
      <c r="J149" s="108" t="s">
        <v>209</v>
      </c>
    </row>
    <row r="150" spans="1:10" ht="12" customHeight="1">
      <c r="A150" s="255" t="s">
        <v>302</v>
      </c>
      <c r="B150" s="42" t="s">
        <v>303</v>
      </c>
      <c r="C150" s="39"/>
      <c r="D150" s="100"/>
      <c r="E150" s="33"/>
      <c r="F150" s="97"/>
      <c r="G150" s="41"/>
      <c r="H150" s="34"/>
      <c r="I150" s="32"/>
      <c r="J150" s="108" t="s">
        <v>209</v>
      </c>
    </row>
    <row r="151" spans="1:10" ht="12" customHeight="1">
      <c r="A151" s="253" t="s">
        <v>304</v>
      </c>
      <c r="B151" s="34" t="s">
        <v>305</v>
      </c>
      <c r="C151" s="39" t="s">
        <v>288</v>
      </c>
      <c r="D151" s="100">
        <v>4.2</v>
      </c>
      <c r="E151" s="33">
        <v>0.05</v>
      </c>
      <c r="F151" s="97">
        <f>D151-(D151*E151)</f>
        <v>3.99</v>
      </c>
      <c r="G151" s="41" t="s">
        <v>289</v>
      </c>
      <c r="H151" s="34">
        <v>1997</v>
      </c>
      <c r="I151" s="32">
        <v>6.3</v>
      </c>
      <c r="J151" s="108" t="s">
        <v>209</v>
      </c>
    </row>
    <row r="152" spans="1:10" ht="12" customHeight="1">
      <c r="A152" s="253" t="s">
        <v>306</v>
      </c>
      <c r="B152" s="34" t="s">
        <v>307</v>
      </c>
      <c r="C152" s="39" t="s">
        <v>308</v>
      </c>
      <c r="D152" s="100">
        <v>3.15</v>
      </c>
      <c r="E152" s="33">
        <v>0.05</v>
      </c>
      <c r="F152" s="97">
        <f>D152-(D152*E152)</f>
        <v>2.9924999999999997</v>
      </c>
      <c r="G152" s="41" t="s">
        <v>289</v>
      </c>
      <c r="H152" s="34">
        <v>1997</v>
      </c>
      <c r="I152" s="32">
        <v>4.95</v>
      </c>
      <c r="J152" s="108" t="s">
        <v>209</v>
      </c>
    </row>
    <row r="153" spans="1:10" ht="12" customHeight="1">
      <c r="A153" s="253" t="s">
        <v>309</v>
      </c>
      <c r="B153" s="34" t="s">
        <v>310</v>
      </c>
      <c r="C153" s="39" t="s">
        <v>308</v>
      </c>
      <c r="D153" s="100">
        <v>3.7</v>
      </c>
      <c r="E153" s="33">
        <v>0.05</v>
      </c>
      <c r="F153" s="97">
        <f>D153-(D153*E153)</f>
        <v>3.515</v>
      </c>
      <c r="G153" s="41" t="s">
        <v>289</v>
      </c>
      <c r="H153" s="34">
        <v>1997</v>
      </c>
      <c r="I153" s="32">
        <v>5.7</v>
      </c>
      <c r="J153" s="108" t="s">
        <v>209</v>
      </c>
    </row>
    <row r="154" spans="1:10" ht="12" customHeight="1">
      <c r="A154" s="253" t="s">
        <v>311</v>
      </c>
      <c r="B154" s="34" t="s">
        <v>312</v>
      </c>
      <c r="C154" s="39" t="s">
        <v>308</v>
      </c>
      <c r="D154" s="100">
        <v>4</v>
      </c>
      <c r="E154" s="33">
        <v>0.05</v>
      </c>
      <c r="F154" s="97">
        <f>D154-(D154*E154)</f>
        <v>3.8</v>
      </c>
      <c r="G154" s="41" t="s">
        <v>289</v>
      </c>
      <c r="H154" s="34">
        <v>1997</v>
      </c>
      <c r="I154" s="32">
        <v>6.6</v>
      </c>
      <c r="J154" s="108" t="s">
        <v>209</v>
      </c>
    </row>
    <row r="155" spans="1:10" ht="12" customHeight="1">
      <c r="A155" s="257" t="s">
        <v>313</v>
      </c>
      <c r="B155" s="242" t="s">
        <v>67</v>
      </c>
      <c r="C155" s="158"/>
      <c r="D155" s="158"/>
      <c r="E155" s="158"/>
      <c r="F155" s="158"/>
      <c r="G155" s="158"/>
      <c r="H155" s="158"/>
      <c r="I155" s="158"/>
      <c r="J155" s="108" t="s">
        <v>209</v>
      </c>
    </row>
    <row r="156" spans="1:10" ht="12" customHeight="1">
      <c r="A156" s="256" t="s">
        <v>68</v>
      </c>
      <c r="B156" s="219" t="s">
        <v>69</v>
      </c>
      <c r="C156" s="26" t="s">
        <v>1648</v>
      </c>
      <c r="D156" s="245">
        <v>13.2</v>
      </c>
      <c r="E156" s="246">
        <v>0.1</v>
      </c>
      <c r="F156" s="245">
        <v>11.9</v>
      </c>
      <c r="G156" s="244" t="s">
        <v>365</v>
      </c>
      <c r="H156" s="244">
        <v>2006</v>
      </c>
      <c r="I156" s="221">
        <v>19.4</v>
      </c>
      <c r="J156" s="108" t="s">
        <v>209</v>
      </c>
    </row>
    <row r="157" spans="1:10" ht="12" customHeight="1">
      <c r="A157" s="256" t="s">
        <v>71</v>
      </c>
      <c r="B157" s="219" t="s">
        <v>72</v>
      </c>
      <c r="C157" s="26" t="s">
        <v>1648</v>
      </c>
      <c r="D157" s="221">
        <v>13.2</v>
      </c>
      <c r="E157" s="222">
        <v>0.1</v>
      </c>
      <c r="F157" s="221">
        <v>11.9</v>
      </c>
      <c r="G157" s="220" t="s">
        <v>365</v>
      </c>
      <c r="H157" s="220">
        <v>2006</v>
      </c>
      <c r="I157" s="221">
        <v>19.2</v>
      </c>
      <c r="J157" s="108" t="s">
        <v>209</v>
      </c>
    </row>
    <row r="158" spans="1:10" ht="12" customHeight="1">
      <c r="A158" s="256" t="s">
        <v>73</v>
      </c>
      <c r="B158" s="219" t="s">
        <v>74</v>
      </c>
      <c r="C158" s="26" t="s">
        <v>1648</v>
      </c>
      <c r="D158" s="221">
        <v>14.7</v>
      </c>
      <c r="E158" s="222">
        <v>0.1</v>
      </c>
      <c r="F158" s="221">
        <v>13.25</v>
      </c>
      <c r="G158" s="220" t="s">
        <v>365</v>
      </c>
      <c r="H158" s="220">
        <v>2006</v>
      </c>
      <c r="I158" s="221">
        <v>18.9</v>
      </c>
      <c r="J158" s="108" t="s">
        <v>209</v>
      </c>
    </row>
    <row r="159" spans="1:10" ht="12" customHeight="1">
      <c r="A159" s="257" t="s">
        <v>314</v>
      </c>
      <c r="B159" s="242" t="s">
        <v>75</v>
      </c>
      <c r="C159" s="220"/>
      <c r="D159" s="221"/>
      <c r="E159" s="220"/>
      <c r="F159" s="221"/>
      <c r="G159" s="220"/>
      <c r="H159" s="220"/>
      <c r="I159" s="221"/>
      <c r="J159" s="108" t="s">
        <v>209</v>
      </c>
    </row>
    <row r="160" spans="1:10" ht="12" customHeight="1">
      <c r="A160" s="256" t="s">
        <v>76</v>
      </c>
      <c r="B160" s="219" t="s">
        <v>77</v>
      </c>
      <c r="C160" s="26" t="s">
        <v>1648</v>
      </c>
      <c r="D160" s="221">
        <v>14.8</v>
      </c>
      <c r="E160" s="222">
        <v>0.1</v>
      </c>
      <c r="F160" s="221">
        <v>13.3</v>
      </c>
      <c r="G160" s="220" t="s">
        <v>365</v>
      </c>
      <c r="H160" s="220">
        <v>2006</v>
      </c>
      <c r="I160" s="221">
        <v>21.5</v>
      </c>
      <c r="J160" s="108" t="s">
        <v>209</v>
      </c>
    </row>
    <row r="161" spans="1:10" ht="12" customHeight="1">
      <c r="A161" s="256" t="s">
        <v>315</v>
      </c>
      <c r="B161" s="219" t="s">
        <v>78</v>
      </c>
      <c r="C161" s="26" t="s">
        <v>1648</v>
      </c>
      <c r="D161" s="221">
        <v>11.8</v>
      </c>
      <c r="E161" s="222">
        <v>0.1</v>
      </c>
      <c r="F161" s="221">
        <v>10.6</v>
      </c>
      <c r="G161" s="220" t="s">
        <v>365</v>
      </c>
      <c r="H161" s="220">
        <v>2006</v>
      </c>
      <c r="I161" s="221">
        <v>17.3</v>
      </c>
      <c r="J161" s="108" t="s">
        <v>209</v>
      </c>
    </row>
    <row r="162" spans="1:10" ht="12" customHeight="1">
      <c r="A162" s="256" t="s">
        <v>316</v>
      </c>
      <c r="B162" s="219" t="s">
        <v>79</v>
      </c>
      <c r="C162" s="26" t="s">
        <v>1648</v>
      </c>
      <c r="D162" s="221">
        <v>11.3</v>
      </c>
      <c r="E162" s="222">
        <v>0.1</v>
      </c>
      <c r="F162" s="221">
        <v>10.2</v>
      </c>
      <c r="G162" s="220" t="s">
        <v>365</v>
      </c>
      <c r="H162" s="220">
        <v>2006</v>
      </c>
      <c r="I162" s="221">
        <v>16.5</v>
      </c>
      <c r="J162" s="108" t="s">
        <v>209</v>
      </c>
    </row>
    <row r="163" spans="1:10" ht="12" customHeight="1">
      <c r="A163" s="256" t="s">
        <v>317</v>
      </c>
      <c r="B163" s="219" t="s">
        <v>80</v>
      </c>
      <c r="C163" s="26" t="s">
        <v>1648</v>
      </c>
      <c r="D163" s="221">
        <v>15.7</v>
      </c>
      <c r="E163" s="222">
        <v>0.1</v>
      </c>
      <c r="F163" s="221">
        <v>14.15</v>
      </c>
      <c r="G163" s="220" t="s">
        <v>365</v>
      </c>
      <c r="H163" s="220">
        <v>2006</v>
      </c>
      <c r="I163" s="221">
        <v>25.1</v>
      </c>
      <c r="J163" s="108" t="s">
        <v>209</v>
      </c>
    </row>
    <row r="164" spans="1:10" ht="12" customHeight="1">
      <c r="A164" s="256" t="s">
        <v>318</v>
      </c>
      <c r="B164" s="219" t="s">
        <v>81</v>
      </c>
      <c r="C164" s="26" t="s">
        <v>1648</v>
      </c>
      <c r="D164" s="221">
        <v>14.8</v>
      </c>
      <c r="E164" s="222">
        <v>0.1</v>
      </c>
      <c r="F164" s="221">
        <v>13.3</v>
      </c>
      <c r="G164" s="220" t="s">
        <v>365</v>
      </c>
      <c r="H164" s="220">
        <v>2006</v>
      </c>
      <c r="I164" s="221">
        <v>23</v>
      </c>
      <c r="J164" s="108" t="s">
        <v>209</v>
      </c>
    </row>
    <row r="165" spans="1:10" ht="12" customHeight="1">
      <c r="A165" s="256" t="s">
        <v>82</v>
      </c>
      <c r="B165" s="219" t="s">
        <v>83</v>
      </c>
      <c r="C165" s="26" t="s">
        <v>1648</v>
      </c>
      <c r="D165" s="221">
        <v>24</v>
      </c>
      <c r="E165" s="222">
        <v>0.1</v>
      </c>
      <c r="F165" s="221">
        <v>21.6</v>
      </c>
      <c r="G165" s="220" t="s">
        <v>365</v>
      </c>
      <c r="H165" s="220">
        <v>2006</v>
      </c>
      <c r="I165" s="223" t="s">
        <v>17</v>
      </c>
      <c r="J165" s="108" t="s">
        <v>209</v>
      </c>
    </row>
    <row r="166" spans="1:10" ht="12" customHeight="1">
      <c r="A166" s="256" t="s">
        <v>84</v>
      </c>
      <c r="B166" s="219" t="s">
        <v>85</v>
      </c>
      <c r="C166" s="220" t="s">
        <v>1649</v>
      </c>
      <c r="D166" s="221">
        <v>26.6</v>
      </c>
      <c r="E166" s="222">
        <v>0.1</v>
      </c>
      <c r="F166" s="221">
        <v>23.95</v>
      </c>
      <c r="G166" s="220" t="s">
        <v>365</v>
      </c>
      <c r="H166" s="220">
        <v>2006</v>
      </c>
      <c r="I166" s="223">
        <v>35</v>
      </c>
      <c r="J166" s="108" t="s">
        <v>209</v>
      </c>
    </row>
    <row r="167" spans="1:10" ht="12" customHeight="1">
      <c r="A167" s="257" t="s">
        <v>319</v>
      </c>
      <c r="B167" s="242" t="s">
        <v>87</v>
      </c>
      <c r="C167" s="220"/>
      <c r="D167" s="221"/>
      <c r="E167" s="220"/>
      <c r="F167" s="221"/>
      <c r="G167" s="220"/>
      <c r="H167" s="220"/>
      <c r="I167" s="221"/>
      <c r="J167" s="108" t="s">
        <v>209</v>
      </c>
    </row>
    <row r="168" spans="1:10" ht="12" customHeight="1">
      <c r="A168" s="256" t="s">
        <v>88</v>
      </c>
      <c r="B168" s="219" t="s">
        <v>89</v>
      </c>
      <c r="C168" s="220" t="s">
        <v>1132</v>
      </c>
      <c r="D168" s="221">
        <v>0.4</v>
      </c>
      <c r="E168" s="222">
        <v>0.1</v>
      </c>
      <c r="F168" s="221">
        <v>0.35</v>
      </c>
      <c r="G168" s="220" t="s">
        <v>365</v>
      </c>
      <c r="H168" s="220">
        <v>2006</v>
      </c>
      <c r="I168" s="221">
        <v>0.75</v>
      </c>
      <c r="J168" s="108" t="s">
        <v>209</v>
      </c>
    </row>
    <row r="169" spans="1:10" ht="12" customHeight="1">
      <c r="A169" s="256" t="s">
        <v>91</v>
      </c>
      <c r="B169" s="219" t="s">
        <v>92</v>
      </c>
      <c r="C169" s="220" t="s">
        <v>321</v>
      </c>
      <c r="D169" s="221">
        <v>3.8</v>
      </c>
      <c r="E169" s="222">
        <v>0.1</v>
      </c>
      <c r="F169" s="221">
        <v>3.4</v>
      </c>
      <c r="G169" s="220" t="s">
        <v>365</v>
      </c>
      <c r="H169" s="220">
        <v>2006</v>
      </c>
      <c r="I169" s="221">
        <v>4.7</v>
      </c>
      <c r="J169" s="108" t="s">
        <v>209</v>
      </c>
    </row>
    <row r="170" spans="1:10" ht="12" customHeight="1">
      <c r="A170" s="256" t="s">
        <v>320</v>
      </c>
      <c r="B170" s="219" t="s">
        <v>94</v>
      </c>
      <c r="C170" s="220" t="s">
        <v>321</v>
      </c>
      <c r="D170" s="221">
        <v>5.7</v>
      </c>
      <c r="E170" s="222">
        <v>0.1</v>
      </c>
      <c r="F170" s="221">
        <v>5.15</v>
      </c>
      <c r="G170" s="220" t="s">
        <v>365</v>
      </c>
      <c r="H170" s="220">
        <v>2006</v>
      </c>
      <c r="I170" s="221">
        <v>5.6</v>
      </c>
      <c r="J170" s="108" t="s">
        <v>209</v>
      </c>
    </row>
    <row r="171" spans="1:10" ht="12" customHeight="1">
      <c r="A171" s="256" t="s">
        <v>322</v>
      </c>
      <c r="B171" s="219" t="s">
        <v>95</v>
      </c>
      <c r="C171" s="220" t="s">
        <v>1650</v>
      </c>
      <c r="D171" s="221">
        <v>200</v>
      </c>
      <c r="E171" s="222">
        <v>0.1</v>
      </c>
      <c r="F171" s="221">
        <v>180</v>
      </c>
      <c r="G171" s="220" t="s">
        <v>365</v>
      </c>
      <c r="H171" s="220">
        <v>2006</v>
      </c>
      <c r="I171" s="221">
        <v>268</v>
      </c>
      <c r="J171" s="108" t="s">
        <v>209</v>
      </c>
    </row>
    <row r="172" spans="1:10" ht="12" customHeight="1">
      <c r="A172" s="256" t="s">
        <v>323</v>
      </c>
      <c r="B172" s="219" t="s">
        <v>97</v>
      </c>
      <c r="C172" s="220" t="s">
        <v>321</v>
      </c>
      <c r="D172" s="221">
        <v>8.2</v>
      </c>
      <c r="E172" s="222">
        <v>0.1</v>
      </c>
      <c r="F172" s="221">
        <v>7.4</v>
      </c>
      <c r="G172" s="220" t="s">
        <v>365</v>
      </c>
      <c r="H172" s="220">
        <v>2006</v>
      </c>
      <c r="I172" s="221">
        <v>11</v>
      </c>
      <c r="J172" s="108" t="s">
        <v>209</v>
      </c>
    </row>
    <row r="173" spans="1:10" ht="12" customHeight="1">
      <c r="A173" s="256" t="s">
        <v>324</v>
      </c>
      <c r="B173" s="219" t="s">
        <v>98</v>
      </c>
      <c r="C173" s="220" t="s">
        <v>321</v>
      </c>
      <c r="D173" s="221">
        <v>11.8</v>
      </c>
      <c r="E173" s="222">
        <v>0.1</v>
      </c>
      <c r="F173" s="221">
        <v>10.6</v>
      </c>
      <c r="G173" s="220" t="s">
        <v>365</v>
      </c>
      <c r="H173" s="220">
        <v>2006</v>
      </c>
      <c r="I173" s="221">
        <v>15.8</v>
      </c>
      <c r="J173" s="108" t="s">
        <v>209</v>
      </c>
    </row>
    <row r="174" spans="1:10" ht="12" customHeight="1">
      <c r="A174" s="257" t="s">
        <v>325</v>
      </c>
      <c r="B174" s="242" t="s">
        <v>326</v>
      </c>
      <c r="C174" s="220"/>
      <c r="D174" s="221"/>
      <c r="E174" s="222"/>
      <c r="F174" s="221"/>
      <c r="G174" s="220"/>
      <c r="H174" s="220"/>
      <c r="I174" s="221"/>
      <c r="J174" s="108" t="s">
        <v>209</v>
      </c>
    </row>
    <row r="175" spans="1:10" ht="12" customHeight="1">
      <c r="A175" s="256" t="s">
        <v>327</v>
      </c>
      <c r="B175" s="219" t="s">
        <v>99</v>
      </c>
      <c r="C175" s="220" t="s">
        <v>1700</v>
      </c>
      <c r="D175" s="221">
        <v>0.9</v>
      </c>
      <c r="E175" s="222">
        <v>0.05</v>
      </c>
      <c r="F175" s="221">
        <v>0.85</v>
      </c>
      <c r="G175" s="220" t="s">
        <v>365</v>
      </c>
      <c r="H175" s="220">
        <v>2006</v>
      </c>
      <c r="I175" s="221">
        <v>1.15</v>
      </c>
      <c r="J175" s="108" t="s">
        <v>209</v>
      </c>
    </row>
    <row r="176" spans="1:10" ht="12" customHeight="1">
      <c r="A176" s="256" t="s">
        <v>101</v>
      </c>
      <c r="B176" s="219" t="s">
        <v>102</v>
      </c>
      <c r="C176" s="220" t="s">
        <v>1700</v>
      </c>
      <c r="D176" s="221">
        <v>1.5</v>
      </c>
      <c r="E176" s="222">
        <v>0.05</v>
      </c>
      <c r="F176" s="221">
        <v>1.4</v>
      </c>
      <c r="G176" s="250" t="s">
        <v>365</v>
      </c>
      <c r="H176" s="220">
        <v>2006</v>
      </c>
      <c r="I176" s="221">
        <v>1.8</v>
      </c>
      <c r="J176" s="108" t="s">
        <v>209</v>
      </c>
    </row>
    <row r="177" spans="1:10" ht="12" customHeight="1">
      <c r="A177" s="256" t="s">
        <v>103</v>
      </c>
      <c r="B177" s="219" t="s">
        <v>104</v>
      </c>
      <c r="C177" s="220" t="s">
        <v>1700</v>
      </c>
      <c r="D177" s="221">
        <v>3.5</v>
      </c>
      <c r="E177" s="222">
        <v>0.05</v>
      </c>
      <c r="F177" s="221">
        <v>3.3</v>
      </c>
      <c r="G177" s="220" t="s">
        <v>365</v>
      </c>
      <c r="H177" s="220">
        <v>2006</v>
      </c>
      <c r="I177" s="221">
        <v>4.75</v>
      </c>
      <c r="J177" s="108" t="s">
        <v>209</v>
      </c>
    </row>
    <row r="178" spans="1:10" ht="12" customHeight="1">
      <c r="A178" s="256" t="s">
        <v>105</v>
      </c>
      <c r="B178" s="219" t="s">
        <v>106</v>
      </c>
      <c r="C178" s="220" t="s">
        <v>1700</v>
      </c>
      <c r="D178" s="221">
        <v>2.75</v>
      </c>
      <c r="E178" s="222">
        <v>0.05</v>
      </c>
      <c r="F178" s="221">
        <v>2.6</v>
      </c>
      <c r="G178" s="220" t="s">
        <v>365</v>
      </c>
      <c r="H178" s="220">
        <v>2006</v>
      </c>
      <c r="I178" s="221">
        <v>3.7</v>
      </c>
      <c r="J178" s="108" t="s">
        <v>209</v>
      </c>
    </row>
    <row r="179" spans="1:10" ht="12" customHeight="1">
      <c r="A179" s="257" t="s">
        <v>329</v>
      </c>
      <c r="B179" s="242" t="s">
        <v>330</v>
      </c>
      <c r="C179" s="220"/>
      <c r="D179" s="221"/>
      <c r="E179" s="222"/>
      <c r="F179" s="221"/>
      <c r="G179" s="220"/>
      <c r="H179" s="220"/>
      <c r="I179" s="221"/>
      <c r="J179" s="108" t="s">
        <v>209</v>
      </c>
    </row>
    <row r="180" spans="1:10" ht="12" customHeight="1">
      <c r="A180" s="256" t="s">
        <v>107</v>
      </c>
      <c r="B180" s="219" t="s">
        <v>108</v>
      </c>
      <c r="C180" s="26" t="s">
        <v>1648</v>
      </c>
      <c r="D180" s="221">
        <v>13.5</v>
      </c>
      <c r="E180" s="222">
        <v>0.1</v>
      </c>
      <c r="F180" s="221">
        <v>12.15</v>
      </c>
      <c r="G180" s="221" t="s">
        <v>365</v>
      </c>
      <c r="H180" s="220">
        <v>2006</v>
      </c>
      <c r="I180" s="223">
        <v>19.7</v>
      </c>
      <c r="J180" s="108" t="s">
        <v>209</v>
      </c>
    </row>
    <row r="181" spans="1:10" ht="12" customHeight="1">
      <c r="A181" s="256" t="s">
        <v>331</v>
      </c>
      <c r="B181" s="219" t="s">
        <v>332</v>
      </c>
      <c r="C181" s="26" t="s">
        <v>271</v>
      </c>
      <c r="D181" s="221">
        <v>14.6</v>
      </c>
      <c r="E181" s="222">
        <v>0.1</v>
      </c>
      <c r="F181" s="221">
        <v>13.15</v>
      </c>
      <c r="G181" s="221" t="s">
        <v>365</v>
      </c>
      <c r="H181" s="220">
        <v>2006</v>
      </c>
      <c r="I181" s="223">
        <v>21.3</v>
      </c>
      <c r="J181" s="108" t="s">
        <v>209</v>
      </c>
    </row>
    <row r="182" spans="1:10" ht="12" customHeight="1">
      <c r="A182" s="256" t="s">
        <v>333</v>
      </c>
      <c r="B182" s="219" t="s">
        <v>334</v>
      </c>
      <c r="C182" s="26" t="s">
        <v>271</v>
      </c>
      <c r="D182" s="221">
        <v>33</v>
      </c>
      <c r="E182" s="222">
        <v>0.1</v>
      </c>
      <c r="F182" s="221">
        <v>29.7</v>
      </c>
      <c r="G182" s="221" t="s">
        <v>365</v>
      </c>
      <c r="H182" s="220">
        <v>2006</v>
      </c>
      <c r="I182" s="221">
        <v>47.6</v>
      </c>
      <c r="J182" s="108" t="s">
        <v>209</v>
      </c>
    </row>
    <row r="183" spans="1:10" ht="12" customHeight="1">
      <c r="A183" s="256" t="s">
        <v>109</v>
      </c>
      <c r="B183" s="219" t="s">
        <v>110</v>
      </c>
      <c r="C183" s="220" t="s">
        <v>288</v>
      </c>
      <c r="D183" s="221">
        <v>2.35</v>
      </c>
      <c r="E183" s="222">
        <v>0.1</v>
      </c>
      <c r="F183" s="221">
        <v>2.1</v>
      </c>
      <c r="G183" s="221" t="s">
        <v>365</v>
      </c>
      <c r="H183" s="220">
        <v>2006</v>
      </c>
      <c r="I183" s="223">
        <v>2.6</v>
      </c>
      <c r="J183" s="108" t="s">
        <v>209</v>
      </c>
    </row>
    <row r="184" spans="1:10" ht="12" customHeight="1">
      <c r="A184" s="256" t="s">
        <v>335</v>
      </c>
      <c r="B184" s="219" t="s">
        <v>111</v>
      </c>
      <c r="C184" s="220" t="s">
        <v>288</v>
      </c>
      <c r="D184" s="221">
        <v>2.35</v>
      </c>
      <c r="E184" s="222">
        <v>0.1</v>
      </c>
      <c r="F184" s="221">
        <v>2.1</v>
      </c>
      <c r="G184" s="221" t="s">
        <v>365</v>
      </c>
      <c r="H184" s="220">
        <v>2006</v>
      </c>
      <c r="I184" s="221">
        <v>2.6</v>
      </c>
      <c r="J184" s="108" t="s">
        <v>209</v>
      </c>
    </row>
    <row r="185" spans="1:10" ht="12" customHeight="1">
      <c r="A185" s="256" t="s">
        <v>336</v>
      </c>
      <c r="B185" s="219" t="s">
        <v>112</v>
      </c>
      <c r="C185" s="220" t="s">
        <v>288</v>
      </c>
      <c r="D185" s="221">
        <v>4.85</v>
      </c>
      <c r="E185" s="222">
        <v>0.1</v>
      </c>
      <c r="F185" s="221">
        <v>4.35</v>
      </c>
      <c r="G185" s="221" t="s">
        <v>365</v>
      </c>
      <c r="H185" s="220">
        <v>2006</v>
      </c>
      <c r="I185" s="221">
        <v>5.1</v>
      </c>
      <c r="J185" s="108" t="s">
        <v>209</v>
      </c>
    </row>
    <row r="186" spans="1:10" ht="12" customHeight="1">
      <c r="A186" s="256" t="s">
        <v>337</v>
      </c>
      <c r="B186" s="219" t="s">
        <v>113</v>
      </c>
      <c r="C186" s="220" t="s">
        <v>288</v>
      </c>
      <c r="D186" s="221">
        <v>5.1</v>
      </c>
      <c r="E186" s="222">
        <v>0.1</v>
      </c>
      <c r="F186" s="221">
        <v>4.6</v>
      </c>
      <c r="G186" s="221" t="s">
        <v>365</v>
      </c>
      <c r="H186" s="220">
        <v>2006</v>
      </c>
      <c r="I186" s="223">
        <v>5.4</v>
      </c>
      <c r="J186" s="108" t="s">
        <v>209</v>
      </c>
    </row>
    <row r="187" spans="1:10" ht="12" customHeight="1">
      <c r="A187" s="257" t="s">
        <v>338</v>
      </c>
      <c r="B187" s="242" t="s">
        <v>114</v>
      </c>
      <c r="C187" s="158"/>
      <c r="D187" s="158"/>
      <c r="E187" s="158"/>
      <c r="F187" s="158"/>
      <c r="G187" s="158"/>
      <c r="H187" s="158"/>
      <c r="I187" s="158"/>
      <c r="J187" s="108" t="s">
        <v>209</v>
      </c>
    </row>
    <row r="188" spans="1:10" ht="12" customHeight="1">
      <c r="A188" s="257" t="s">
        <v>115</v>
      </c>
      <c r="B188" s="242" t="s">
        <v>116</v>
      </c>
      <c r="C188" s="244"/>
      <c r="D188" s="245"/>
      <c r="E188" s="246"/>
      <c r="F188" s="245"/>
      <c r="G188" s="244"/>
      <c r="H188" s="244"/>
      <c r="I188" s="221"/>
      <c r="J188" s="108" t="s">
        <v>209</v>
      </c>
    </row>
    <row r="189" spans="1:10" ht="12" customHeight="1">
      <c r="A189" s="256" t="s">
        <v>339</v>
      </c>
      <c r="B189" s="219" t="s">
        <v>117</v>
      </c>
      <c r="C189" s="26" t="s">
        <v>1648</v>
      </c>
      <c r="D189" s="221">
        <v>18.5</v>
      </c>
      <c r="E189" s="222">
        <v>0.1</v>
      </c>
      <c r="F189" s="221">
        <v>16.65</v>
      </c>
      <c r="G189" s="220" t="s">
        <v>365</v>
      </c>
      <c r="H189" s="220">
        <v>2006</v>
      </c>
      <c r="I189" s="221">
        <v>27</v>
      </c>
      <c r="J189" s="108" t="s">
        <v>209</v>
      </c>
    </row>
    <row r="190" spans="1:10" ht="12" customHeight="1">
      <c r="A190" s="256" t="s">
        <v>340</v>
      </c>
      <c r="B190" s="219" t="s">
        <v>118</v>
      </c>
      <c r="C190" s="26" t="s">
        <v>1648</v>
      </c>
      <c r="D190" s="221">
        <v>16.9</v>
      </c>
      <c r="E190" s="222">
        <v>0.1</v>
      </c>
      <c r="F190" s="221">
        <v>15.2</v>
      </c>
      <c r="G190" s="220" t="s">
        <v>365</v>
      </c>
      <c r="H190" s="220">
        <v>2006</v>
      </c>
      <c r="I190" s="221">
        <v>23.7</v>
      </c>
      <c r="J190" s="108" t="s">
        <v>209</v>
      </c>
    </row>
    <row r="191" spans="1:10" ht="12" customHeight="1">
      <c r="A191" s="256" t="s">
        <v>341</v>
      </c>
      <c r="B191" s="219" t="s">
        <v>119</v>
      </c>
      <c r="C191" s="26" t="s">
        <v>1648</v>
      </c>
      <c r="D191" s="221">
        <v>13.1</v>
      </c>
      <c r="E191" s="222">
        <v>0.1</v>
      </c>
      <c r="F191" s="221">
        <v>11.8</v>
      </c>
      <c r="G191" s="220" t="s">
        <v>365</v>
      </c>
      <c r="H191" s="220">
        <v>2006</v>
      </c>
      <c r="I191" s="221">
        <v>16.7</v>
      </c>
      <c r="J191" s="108" t="s">
        <v>209</v>
      </c>
    </row>
    <row r="192" spans="1:10" ht="12" customHeight="1">
      <c r="A192" s="256" t="s">
        <v>120</v>
      </c>
      <c r="B192" s="219" t="s">
        <v>121</v>
      </c>
      <c r="C192" s="26" t="s">
        <v>1648</v>
      </c>
      <c r="D192" s="221">
        <v>16.6</v>
      </c>
      <c r="E192" s="222">
        <v>0.1</v>
      </c>
      <c r="F192" s="221">
        <v>14.95</v>
      </c>
      <c r="G192" s="220" t="s">
        <v>365</v>
      </c>
      <c r="H192" s="220">
        <v>2006</v>
      </c>
      <c r="I192" s="221">
        <v>24</v>
      </c>
      <c r="J192" s="108" t="s">
        <v>209</v>
      </c>
    </row>
    <row r="193" spans="1:10" ht="12" customHeight="1">
      <c r="A193" s="256" t="s">
        <v>122</v>
      </c>
      <c r="B193" s="219" t="s">
        <v>123</v>
      </c>
      <c r="C193" s="26" t="s">
        <v>1648</v>
      </c>
      <c r="D193" s="221">
        <v>13</v>
      </c>
      <c r="E193" s="222">
        <v>0.1</v>
      </c>
      <c r="F193" s="221">
        <v>11.7</v>
      </c>
      <c r="G193" s="220" t="s">
        <v>365</v>
      </c>
      <c r="H193" s="220">
        <v>2006</v>
      </c>
      <c r="I193" s="221">
        <v>18.8</v>
      </c>
      <c r="J193" s="108" t="s">
        <v>209</v>
      </c>
    </row>
    <row r="194" spans="1:10" ht="12" customHeight="1">
      <c r="A194" s="255" t="s">
        <v>342</v>
      </c>
      <c r="B194" s="19" t="s">
        <v>343</v>
      </c>
      <c r="C194" s="17"/>
      <c r="D194" s="99"/>
      <c r="E194" s="14"/>
      <c r="G194" s="28"/>
      <c r="H194" s="16"/>
      <c r="I194" s="13"/>
      <c r="J194" s="111" t="s">
        <v>347</v>
      </c>
    </row>
    <row r="195" spans="1:10" ht="12" customHeight="1">
      <c r="A195" s="255" t="s">
        <v>344</v>
      </c>
      <c r="B195" s="19" t="s">
        <v>1497</v>
      </c>
      <c r="C195" s="17"/>
      <c r="D195" s="99"/>
      <c r="E195" s="14"/>
      <c r="G195" s="28"/>
      <c r="H195" s="16"/>
      <c r="I195" s="13"/>
      <c r="J195" s="111" t="s">
        <v>347</v>
      </c>
    </row>
    <row r="196" spans="1:10" ht="12" customHeight="1">
      <c r="A196" s="253" t="s">
        <v>345</v>
      </c>
      <c r="B196" s="16" t="s">
        <v>346</v>
      </c>
      <c r="C196" s="17" t="s">
        <v>328</v>
      </c>
      <c r="D196" s="121">
        <v>1.108</v>
      </c>
      <c r="E196" s="33">
        <v>0.1</v>
      </c>
      <c r="F196" s="25">
        <f>D196-(D196*E196)</f>
        <v>0.9972000000000001</v>
      </c>
      <c r="G196" s="28" t="s">
        <v>1498</v>
      </c>
      <c r="H196" s="16">
        <v>2005</v>
      </c>
      <c r="I196" s="13">
        <v>1.4</v>
      </c>
      <c r="J196" s="111" t="s">
        <v>347</v>
      </c>
    </row>
    <row r="197" spans="1:10" ht="12" customHeight="1">
      <c r="A197" s="253" t="s">
        <v>348</v>
      </c>
      <c r="B197" s="16" t="s">
        <v>349</v>
      </c>
      <c r="C197" s="17" t="s">
        <v>328</v>
      </c>
      <c r="D197" s="121">
        <v>1.217</v>
      </c>
      <c r="E197" s="33">
        <v>0.1</v>
      </c>
      <c r="F197" s="25">
        <f>D197-(D197*E197)</f>
        <v>1.0953000000000002</v>
      </c>
      <c r="G197" s="28" t="s">
        <v>1498</v>
      </c>
      <c r="H197" s="16">
        <v>2005</v>
      </c>
      <c r="I197" s="13">
        <v>1.7</v>
      </c>
      <c r="J197" s="111" t="s">
        <v>347</v>
      </c>
    </row>
    <row r="198" spans="1:10" ht="12" customHeight="1">
      <c r="A198" s="253" t="s">
        <v>350</v>
      </c>
      <c r="B198" s="16" t="s">
        <v>351</v>
      </c>
      <c r="C198" s="17" t="s">
        <v>328</v>
      </c>
      <c r="D198" s="121">
        <v>1.358</v>
      </c>
      <c r="E198" s="33">
        <v>0.1</v>
      </c>
      <c r="F198" s="25">
        <f>D198-(D198*E198)</f>
        <v>1.2222000000000002</v>
      </c>
      <c r="G198" s="28" t="s">
        <v>1498</v>
      </c>
      <c r="H198" s="16">
        <v>2005</v>
      </c>
      <c r="I198" s="13">
        <v>2.1</v>
      </c>
      <c r="J198" s="111" t="s">
        <v>347</v>
      </c>
    </row>
    <row r="199" spans="1:10" ht="12" customHeight="1">
      <c r="A199" s="253" t="s">
        <v>352</v>
      </c>
      <c r="B199" s="16" t="s">
        <v>353</v>
      </c>
      <c r="C199" s="17" t="s">
        <v>328</v>
      </c>
      <c r="D199" s="121">
        <v>1.609</v>
      </c>
      <c r="E199" s="33">
        <v>0.1</v>
      </c>
      <c r="F199" s="25">
        <f>D199-(D199*E199)</f>
        <v>1.4481</v>
      </c>
      <c r="G199" s="28" t="s">
        <v>1498</v>
      </c>
      <c r="H199" s="16">
        <v>2005</v>
      </c>
      <c r="I199" s="13">
        <v>2.5</v>
      </c>
      <c r="J199" s="111" t="s">
        <v>347</v>
      </c>
    </row>
    <row r="200" spans="1:10" ht="12" customHeight="1">
      <c r="A200" s="253" t="s">
        <v>354</v>
      </c>
      <c r="B200" s="16" t="s">
        <v>355</v>
      </c>
      <c r="C200" s="17" t="s">
        <v>328</v>
      </c>
      <c r="D200" s="121">
        <v>1.818</v>
      </c>
      <c r="E200" s="33">
        <v>0.1</v>
      </c>
      <c r="F200" s="25">
        <f>D200-(D200*E200)</f>
        <v>1.6362</v>
      </c>
      <c r="G200" s="28" t="s">
        <v>1498</v>
      </c>
      <c r="H200" s="16">
        <v>2005</v>
      </c>
      <c r="I200" s="13">
        <v>2.9</v>
      </c>
      <c r="J200" s="111" t="s">
        <v>347</v>
      </c>
    </row>
    <row r="201" spans="1:10" ht="12" customHeight="1">
      <c r="A201" s="253" t="s">
        <v>124</v>
      </c>
      <c r="B201" s="228" t="s">
        <v>1499</v>
      </c>
      <c r="C201" s="229"/>
      <c r="D201" s="224"/>
      <c r="E201" s="224"/>
      <c r="F201" s="226"/>
      <c r="G201" s="230"/>
      <c r="H201" s="231"/>
      <c r="I201" s="232"/>
      <c r="J201" s="233" t="s">
        <v>347</v>
      </c>
    </row>
    <row r="202" spans="1:10" ht="12" customHeight="1">
      <c r="A202" s="253" t="s">
        <v>125</v>
      </c>
      <c r="B202" s="231" t="s">
        <v>1500</v>
      </c>
      <c r="C202" s="229"/>
      <c r="D202" s="227">
        <v>3.171</v>
      </c>
      <c r="E202" s="225">
        <v>0.1</v>
      </c>
      <c r="F202" s="226">
        <f>D202-(D202*E202)</f>
        <v>2.8539</v>
      </c>
      <c r="G202" s="230" t="s">
        <v>1498</v>
      </c>
      <c r="H202" s="231">
        <v>2005</v>
      </c>
      <c r="I202" s="232"/>
      <c r="J202" s="233" t="s">
        <v>347</v>
      </c>
    </row>
    <row r="203" spans="1:10" ht="12" customHeight="1">
      <c r="A203" s="253" t="s">
        <v>126</v>
      </c>
      <c r="B203" s="231" t="s">
        <v>1501</v>
      </c>
      <c r="C203" s="229"/>
      <c r="D203" s="227">
        <v>4.166</v>
      </c>
      <c r="E203" s="225">
        <v>0.1</v>
      </c>
      <c r="F203" s="226">
        <f>D203-(D203*E203)</f>
        <v>3.7494000000000005</v>
      </c>
      <c r="G203" s="230" t="s">
        <v>1498</v>
      </c>
      <c r="H203" s="231">
        <v>2005</v>
      </c>
      <c r="I203" s="232"/>
      <c r="J203" s="233" t="s">
        <v>347</v>
      </c>
    </row>
    <row r="204" spans="1:10" ht="12" customHeight="1">
      <c r="A204" s="253" t="s">
        <v>127</v>
      </c>
      <c r="B204" s="231" t="s">
        <v>1502</v>
      </c>
      <c r="C204" s="229"/>
      <c r="D204" s="227">
        <v>4.869</v>
      </c>
      <c r="E204" s="225">
        <v>0.1</v>
      </c>
      <c r="F204" s="226">
        <f>D204-(D204*E204)</f>
        <v>4.382099999999999</v>
      </c>
      <c r="G204" s="230" t="s">
        <v>1498</v>
      </c>
      <c r="H204" s="231">
        <v>2005</v>
      </c>
      <c r="I204" s="232"/>
      <c r="J204" s="233" t="s">
        <v>347</v>
      </c>
    </row>
    <row r="205" spans="1:10" ht="12" customHeight="1">
      <c r="A205" s="253" t="s">
        <v>1503</v>
      </c>
      <c r="B205" s="122" t="s">
        <v>1504</v>
      </c>
      <c r="C205" s="17"/>
      <c r="D205" s="99"/>
      <c r="E205" s="14"/>
      <c r="G205" s="28"/>
      <c r="H205" s="16"/>
      <c r="I205" s="13"/>
      <c r="J205" s="111" t="s">
        <v>347</v>
      </c>
    </row>
    <row r="206" spans="1:10" ht="12" customHeight="1">
      <c r="A206" s="253" t="s">
        <v>1505</v>
      </c>
      <c r="B206" s="16" t="s">
        <v>1506</v>
      </c>
      <c r="C206" s="17" t="s">
        <v>328</v>
      </c>
      <c r="D206" s="99">
        <v>1.46</v>
      </c>
      <c r="E206" s="14">
        <v>0.1</v>
      </c>
      <c r="F206" s="25">
        <f>D206-(D206*E206)</f>
        <v>1.314</v>
      </c>
      <c r="G206" s="28" t="s">
        <v>1507</v>
      </c>
      <c r="H206" s="16">
        <v>2005</v>
      </c>
      <c r="I206" s="13">
        <v>1.95</v>
      </c>
      <c r="J206" s="111" t="s">
        <v>347</v>
      </c>
    </row>
    <row r="207" spans="1:10" ht="12" customHeight="1">
      <c r="A207" s="253" t="s">
        <v>1508</v>
      </c>
      <c r="B207" s="16" t="s">
        <v>1509</v>
      </c>
      <c r="C207" s="17" t="s">
        <v>328</v>
      </c>
      <c r="D207" s="99">
        <v>1.3</v>
      </c>
      <c r="E207" s="14">
        <v>0.1</v>
      </c>
      <c r="F207" s="25">
        <f>D207-(D207*E207)</f>
        <v>1.17</v>
      </c>
      <c r="G207" s="28" t="s">
        <v>1507</v>
      </c>
      <c r="H207" s="16">
        <v>2005</v>
      </c>
      <c r="I207" s="13">
        <v>1.7</v>
      </c>
      <c r="J207" s="111" t="s">
        <v>347</v>
      </c>
    </row>
    <row r="208" spans="1:10" ht="12" customHeight="1">
      <c r="A208" s="253" t="s">
        <v>1510</v>
      </c>
      <c r="B208" s="16" t="s">
        <v>1511</v>
      </c>
      <c r="C208" s="17" t="s">
        <v>328</v>
      </c>
      <c r="D208" s="99">
        <v>1.65</v>
      </c>
      <c r="E208" s="14">
        <v>0.1</v>
      </c>
      <c r="F208" s="25">
        <f>D208-(D208*E208)</f>
        <v>1.4849999999999999</v>
      </c>
      <c r="G208" s="28" t="s">
        <v>1507</v>
      </c>
      <c r="H208" s="16">
        <v>2005</v>
      </c>
      <c r="I208" s="13">
        <v>2</v>
      </c>
      <c r="J208" s="111" t="s">
        <v>347</v>
      </c>
    </row>
    <row r="209" spans="1:10" ht="12" customHeight="1">
      <c r="A209" s="255" t="s">
        <v>356</v>
      </c>
      <c r="B209" s="19" t="s">
        <v>357</v>
      </c>
      <c r="C209" s="17"/>
      <c r="D209" s="99"/>
      <c r="E209" s="14"/>
      <c r="G209" s="28"/>
      <c r="H209" s="16"/>
      <c r="I209" s="13"/>
      <c r="J209" s="111" t="s">
        <v>347</v>
      </c>
    </row>
    <row r="210" spans="1:10" ht="12" customHeight="1">
      <c r="A210" s="253" t="s">
        <v>356</v>
      </c>
      <c r="B210" s="122" t="s">
        <v>1512</v>
      </c>
      <c r="C210" s="17"/>
      <c r="D210" s="99"/>
      <c r="E210" s="14"/>
      <c r="G210" s="28"/>
      <c r="H210" s="16"/>
      <c r="I210" s="13"/>
      <c r="J210" s="111" t="s">
        <v>347</v>
      </c>
    </row>
    <row r="211" spans="1:10" ht="12" customHeight="1">
      <c r="A211" s="253" t="s">
        <v>358</v>
      </c>
      <c r="B211" s="16" t="s">
        <v>1513</v>
      </c>
      <c r="C211" s="17" t="s">
        <v>328</v>
      </c>
      <c r="D211" s="99">
        <v>2.052</v>
      </c>
      <c r="E211" s="14">
        <v>0.3</v>
      </c>
      <c r="F211" s="25">
        <f>D211-(D211*E211)</f>
        <v>1.4364</v>
      </c>
      <c r="G211" s="28" t="s">
        <v>1507</v>
      </c>
      <c r="H211" s="16">
        <v>2005</v>
      </c>
      <c r="I211" s="13">
        <v>3.4</v>
      </c>
      <c r="J211" s="111" t="s">
        <v>347</v>
      </c>
    </row>
    <row r="212" spans="1:10" ht="12" customHeight="1">
      <c r="A212" s="253" t="s">
        <v>359</v>
      </c>
      <c r="B212" s="16" t="s">
        <v>1514</v>
      </c>
      <c r="C212" s="17" t="s">
        <v>328</v>
      </c>
      <c r="D212" s="99">
        <v>2.21</v>
      </c>
      <c r="E212" s="14">
        <v>0.3</v>
      </c>
      <c r="F212" s="25">
        <f>D212-(D212*E212)</f>
        <v>1.5470000000000002</v>
      </c>
      <c r="G212" s="28" t="s">
        <v>1507</v>
      </c>
      <c r="H212" s="16">
        <v>2005</v>
      </c>
      <c r="I212" s="13">
        <v>3.85</v>
      </c>
      <c r="J212" s="111" t="s">
        <v>347</v>
      </c>
    </row>
    <row r="213" spans="1:10" ht="12" customHeight="1">
      <c r="A213" s="253" t="s">
        <v>360</v>
      </c>
      <c r="B213" s="16" t="s">
        <v>1515</v>
      </c>
      <c r="C213" s="17" t="s">
        <v>328</v>
      </c>
      <c r="D213" s="99">
        <v>2.49</v>
      </c>
      <c r="E213" s="14">
        <v>0.3</v>
      </c>
      <c r="F213" s="25">
        <f>D213-(D213*E213)</f>
        <v>1.7430000000000003</v>
      </c>
      <c r="G213" s="28" t="s">
        <v>1507</v>
      </c>
      <c r="H213" s="16">
        <v>2005</v>
      </c>
      <c r="I213" s="13">
        <v>4.3</v>
      </c>
      <c r="J213" s="111" t="s">
        <v>347</v>
      </c>
    </row>
    <row r="214" spans="1:10" ht="12" customHeight="1">
      <c r="A214" s="253" t="s">
        <v>361</v>
      </c>
      <c r="B214" s="16" t="s">
        <v>1516</v>
      </c>
      <c r="C214" s="17" t="s">
        <v>328</v>
      </c>
      <c r="D214" s="99">
        <v>2.85</v>
      </c>
      <c r="E214" s="14">
        <v>0.3</v>
      </c>
      <c r="F214" s="25">
        <f>D214-(D214*E214)</f>
        <v>1.995</v>
      </c>
      <c r="G214" s="28" t="s">
        <v>1507</v>
      </c>
      <c r="H214" s="16">
        <v>2005</v>
      </c>
      <c r="I214" s="13">
        <v>4.45</v>
      </c>
      <c r="J214" s="111" t="s">
        <v>347</v>
      </c>
    </row>
    <row r="215" spans="1:10" ht="12" customHeight="1">
      <c r="A215" s="255" t="s">
        <v>362</v>
      </c>
      <c r="B215" s="19" t="s">
        <v>1540</v>
      </c>
      <c r="C215" s="17"/>
      <c r="D215" s="99"/>
      <c r="E215" s="14"/>
      <c r="G215" s="28"/>
      <c r="H215" s="16"/>
      <c r="I215" s="13"/>
      <c r="J215" s="111" t="s">
        <v>347</v>
      </c>
    </row>
    <row r="216" spans="1:10" ht="12" customHeight="1">
      <c r="A216" s="255" t="s">
        <v>363</v>
      </c>
      <c r="B216" s="19" t="str">
        <f>B215</f>
        <v>Briques silico-calc. norm. K</v>
      </c>
      <c r="C216" s="17"/>
      <c r="D216" s="99"/>
      <c r="E216" s="14"/>
      <c r="G216" s="28"/>
      <c r="J216" s="111" t="s">
        <v>347</v>
      </c>
    </row>
    <row r="217" spans="1:10" ht="12" customHeight="1">
      <c r="A217" s="253" t="s">
        <v>364</v>
      </c>
      <c r="B217" s="16" t="s">
        <v>1541</v>
      </c>
      <c r="C217" s="17" t="s">
        <v>328</v>
      </c>
      <c r="D217" s="100">
        <v>0.92</v>
      </c>
      <c r="E217" s="33">
        <v>0.1</v>
      </c>
      <c r="F217" s="97">
        <v>0.83</v>
      </c>
      <c r="G217" s="17" t="s">
        <v>365</v>
      </c>
      <c r="H217" s="16">
        <v>2005</v>
      </c>
      <c r="I217" s="13">
        <v>1.3</v>
      </c>
      <c r="J217" s="111" t="s">
        <v>347</v>
      </c>
    </row>
    <row r="218" spans="1:10" ht="12" customHeight="1">
      <c r="A218" s="253" t="s">
        <v>366</v>
      </c>
      <c r="B218" s="16" t="s">
        <v>1542</v>
      </c>
      <c r="C218" s="17" t="s">
        <v>328</v>
      </c>
      <c r="D218" s="100">
        <v>0.71</v>
      </c>
      <c r="E218" s="33">
        <v>0.1</v>
      </c>
      <c r="F218" s="97">
        <v>0.64</v>
      </c>
      <c r="G218" s="17" t="s">
        <v>365</v>
      </c>
      <c r="H218" s="16">
        <v>2005</v>
      </c>
      <c r="I218" s="13">
        <v>1.05</v>
      </c>
      <c r="J218" s="111" t="s">
        <v>347</v>
      </c>
    </row>
    <row r="219" spans="1:10" ht="12" customHeight="1">
      <c r="A219" s="253" t="s">
        <v>367</v>
      </c>
      <c r="B219" s="16" t="s">
        <v>1543</v>
      </c>
      <c r="C219" s="17" t="s">
        <v>328</v>
      </c>
      <c r="D219" s="100">
        <v>1.06</v>
      </c>
      <c r="E219" s="33">
        <v>0.1</v>
      </c>
      <c r="F219" s="97">
        <v>0.95</v>
      </c>
      <c r="G219" s="17" t="s">
        <v>365</v>
      </c>
      <c r="H219" s="16">
        <v>2005</v>
      </c>
      <c r="I219" s="13">
        <v>1.5</v>
      </c>
      <c r="J219" s="111" t="s">
        <v>347</v>
      </c>
    </row>
    <row r="220" spans="1:10" ht="12" customHeight="1">
      <c r="A220" s="253" t="s">
        <v>368</v>
      </c>
      <c r="B220" s="16" t="s">
        <v>1544</v>
      </c>
      <c r="C220" s="17" t="s">
        <v>328</v>
      </c>
      <c r="D220" s="121">
        <v>0.985</v>
      </c>
      <c r="E220" s="33">
        <v>0.1</v>
      </c>
      <c r="F220" s="97">
        <v>0.89</v>
      </c>
      <c r="G220" s="17" t="s">
        <v>365</v>
      </c>
      <c r="H220" s="16">
        <v>2005</v>
      </c>
      <c r="I220" s="13">
        <v>1.4</v>
      </c>
      <c r="J220" s="111" t="s">
        <v>347</v>
      </c>
    </row>
    <row r="221" spans="1:10" ht="12" customHeight="1">
      <c r="A221" s="253" t="s">
        <v>369</v>
      </c>
      <c r="B221" s="16" t="s">
        <v>1545</v>
      </c>
      <c r="C221" s="17" t="s">
        <v>328</v>
      </c>
      <c r="D221" s="121">
        <v>0.995</v>
      </c>
      <c r="E221" s="33">
        <v>0.1</v>
      </c>
      <c r="F221" s="97">
        <v>0.9</v>
      </c>
      <c r="G221" s="17" t="s">
        <v>365</v>
      </c>
      <c r="H221" s="16">
        <v>2005</v>
      </c>
      <c r="I221" s="13">
        <v>1.2</v>
      </c>
      <c r="J221" s="111" t="s">
        <v>347</v>
      </c>
    </row>
    <row r="222" spans="1:10" ht="12" customHeight="1">
      <c r="A222" s="253" t="s">
        <v>370</v>
      </c>
      <c r="B222" s="16" t="s">
        <v>1546</v>
      </c>
      <c r="C222" s="17" t="s">
        <v>328</v>
      </c>
      <c r="D222" s="100">
        <v>1.29</v>
      </c>
      <c r="E222" s="33">
        <v>0.1</v>
      </c>
      <c r="F222" s="97">
        <v>1.16</v>
      </c>
      <c r="G222" s="17" t="s">
        <v>365</v>
      </c>
      <c r="H222" s="16">
        <v>2005</v>
      </c>
      <c r="I222" s="13">
        <v>1.85</v>
      </c>
      <c r="J222" s="111" t="s">
        <v>347</v>
      </c>
    </row>
    <row r="223" spans="1:10" ht="12" customHeight="1">
      <c r="A223" s="253" t="s">
        <v>371</v>
      </c>
      <c r="B223" s="16" t="s">
        <v>1547</v>
      </c>
      <c r="C223" s="17" t="s">
        <v>328</v>
      </c>
      <c r="D223" s="100">
        <v>1.23</v>
      </c>
      <c r="E223" s="33">
        <v>0.1</v>
      </c>
      <c r="F223" s="97">
        <v>1.11</v>
      </c>
      <c r="G223" s="17" t="s">
        <v>365</v>
      </c>
      <c r="H223" s="16">
        <v>2005</v>
      </c>
      <c r="I223" s="13">
        <v>1.75</v>
      </c>
      <c r="J223" s="111" t="s">
        <v>347</v>
      </c>
    </row>
    <row r="224" spans="1:10" ht="12" customHeight="1">
      <c r="A224" s="253" t="s">
        <v>372</v>
      </c>
      <c r="B224" s="16" t="s">
        <v>1548</v>
      </c>
      <c r="C224" s="17" t="s">
        <v>328</v>
      </c>
      <c r="D224" s="100">
        <v>1.62</v>
      </c>
      <c r="E224" s="33">
        <v>0.1</v>
      </c>
      <c r="F224" s="97">
        <v>1.46</v>
      </c>
      <c r="G224" s="17" t="s">
        <v>365</v>
      </c>
      <c r="H224" s="16">
        <v>2005</v>
      </c>
      <c r="I224" s="13">
        <v>2.35</v>
      </c>
      <c r="J224" s="111" t="s">
        <v>347</v>
      </c>
    </row>
    <row r="225" spans="1:10" ht="12" customHeight="1">
      <c r="A225" s="253" t="s">
        <v>373</v>
      </c>
      <c r="B225" s="16" t="s">
        <v>1549</v>
      </c>
      <c r="C225" s="17" t="s">
        <v>328</v>
      </c>
      <c r="D225" s="100">
        <v>1.24</v>
      </c>
      <c r="E225" s="33">
        <v>0.1</v>
      </c>
      <c r="F225" s="97">
        <v>1.12</v>
      </c>
      <c r="G225" s="17" t="s">
        <v>365</v>
      </c>
      <c r="H225" s="16">
        <v>2005</v>
      </c>
      <c r="I225" s="13">
        <v>1.8</v>
      </c>
      <c r="J225" s="111" t="s">
        <v>347</v>
      </c>
    </row>
    <row r="226" spans="1:10" ht="12" customHeight="1">
      <c r="A226" s="253" t="s">
        <v>374</v>
      </c>
      <c r="B226" s="16" t="s">
        <v>1550</v>
      </c>
      <c r="C226" s="17" t="s">
        <v>328</v>
      </c>
      <c r="D226" s="100">
        <v>1.26</v>
      </c>
      <c r="E226" s="33">
        <v>0.1</v>
      </c>
      <c r="F226" s="97">
        <v>1.13</v>
      </c>
      <c r="G226" s="17" t="s">
        <v>365</v>
      </c>
      <c r="H226" s="16">
        <v>2005</v>
      </c>
      <c r="I226" s="13">
        <v>1.85</v>
      </c>
      <c r="J226" s="111" t="s">
        <v>347</v>
      </c>
    </row>
    <row r="227" spans="1:10" ht="12" customHeight="1">
      <c r="A227" s="253" t="s">
        <v>375</v>
      </c>
      <c r="B227" s="16" t="s">
        <v>1551</v>
      </c>
      <c r="C227" s="17" t="s">
        <v>328</v>
      </c>
      <c r="D227" s="100">
        <v>1.82</v>
      </c>
      <c r="E227" s="33">
        <v>0.1</v>
      </c>
      <c r="F227" s="97">
        <v>1.64</v>
      </c>
      <c r="G227" s="17" t="s">
        <v>365</v>
      </c>
      <c r="H227" s="16">
        <v>2005</v>
      </c>
      <c r="I227" s="13">
        <v>2.55</v>
      </c>
      <c r="J227" s="111" t="s">
        <v>347</v>
      </c>
    </row>
    <row r="228" spans="1:10" ht="12" customHeight="1">
      <c r="A228" s="255" t="s">
        <v>376</v>
      </c>
      <c r="B228" s="19" t="s">
        <v>377</v>
      </c>
      <c r="C228" s="17"/>
      <c r="D228" s="99"/>
      <c r="E228" s="14"/>
      <c r="G228" s="28"/>
      <c r="H228" s="16"/>
      <c r="I228" s="13"/>
      <c r="J228" s="111" t="s">
        <v>347</v>
      </c>
    </row>
    <row r="229" spans="1:10" ht="12" customHeight="1">
      <c r="A229" s="255" t="s">
        <v>378</v>
      </c>
      <c r="B229" s="19" t="str">
        <f>B228</f>
        <v>Plaques filtrantes béton</v>
      </c>
      <c r="C229" s="17"/>
      <c r="D229" s="99"/>
      <c r="E229" s="14"/>
      <c r="G229" s="28"/>
      <c r="H229" s="16"/>
      <c r="I229" s="13"/>
      <c r="J229" s="111" t="s">
        <v>347</v>
      </c>
    </row>
    <row r="230" spans="1:10" ht="12" customHeight="1">
      <c r="A230" s="253" t="s">
        <v>379</v>
      </c>
      <c r="B230" s="16" t="s">
        <v>380</v>
      </c>
      <c r="C230" s="17" t="s">
        <v>321</v>
      </c>
      <c r="D230" s="99">
        <v>17</v>
      </c>
      <c r="E230" s="14">
        <v>0.35</v>
      </c>
      <c r="F230" s="25">
        <f>D230-(D230*E230)</f>
        <v>11.05</v>
      </c>
      <c r="G230" s="28" t="s">
        <v>1507</v>
      </c>
      <c r="H230" s="16">
        <v>2005</v>
      </c>
      <c r="I230" s="13">
        <v>34.5</v>
      </c>
      <c r="J230" s="111" t="s">
        <v>347</v>
      </c>
    </row>
    <row r="231" spans="1:10" ht="12" customHeight="1">
      <c r="A231" s="255" t="s">
        <v>381</v>
      </c>
      <c r="B231" s="30" t="s">
        <v>382</v>
      </c>
      <c r="C231" s="31"/>
      <c r="D231" s="100"/>
      <c r="E231" s="33"/>
      <c r="G231" s="34"/>
      <c r="H231" s="34"/>
      <c r="I231" s="32"/>
      <c r="J231" s="111" t="s">
        <v>347</v>
      </c>
    </row>
    <row r="232" spans="1:10" ht="12" customHeight="1">
      <c r="A232" s="253" t="s">
        <v>383</v>
      </c>
      <c r="B232" s="123" t="s">
        <v>384</v>
      </c>
      <c r="C232" s="35"/>
      <c r="D232" s="100"/>
      <c r="E232" s="33"/>
      <c r="G232" s="34"/>
      <c r="H232" s="34"/>
      <c r="I232" s="32"/>
      <c r="J232" s="111" t="s">
        <v>347</v>
      </c>
    </row>
    <row r="233" spans="1:10" ht="12" customHeight="1">
      <c r="A233" s="253" t="s">
        <v>385</v>
      </c>
      <c r="B233" s="12" t="s">
        <v>386</v>
      </c>
      <c r="C233" s="11" t="s">
        <v>328</v>
      </c>
      <c r="D233" s="99">
        <v>197</v>
      </c>
      <c r="E233" s="14">
        <v>0.35</v>
      </c>
      <c r="F233" s="25">
        <f aca="true" t="shared" si="2" ref="F233:F238">D233-(D233*E233)</f>
        <v>128.05</v>
      </c>
      <c r="G233" s="28" t="s">
        <v>1507</v>
      </c>
      <c r="H233" s="16">
        <v>2005</v>
      </c>
      <c r="I233" s="23">
        <v>227</v>
      </c>
      <c r="J233" s="111" t="s">
        <v>347</v>
      </c>
    </row>
    <row r="234" spans="1:10" ht="12" customHeight="1">
      <c r="A234" s="253" t="s">
        <v>387</v>
      </c>
      <c r="B234" s="12" t="s">
        <v>1552</v>
      </c>
      <c r="C234" s="11" t="s">
        <v>328</v>
      </c>
      <c r="D234" s="99">
        <v>238</v>
      </c>
      <c r="E234" s="14">
        <v>0.35</v>
      </c>
      <c r="F234" s="25">
        <f t="shared" si="2"/>
        <v>154.7</v>
      </c>
      <c r="G234" s="28" t="s">
        <v>1507</v>
      </c>
      <c r="H234" s="16">
        <v>2005</v>
      </c>
      <c r="I234" s="23">
        <v>274</v>
      </c>
      <c r="J234" s="111" t="s">
        <v>347</v>
      </c>
    </row>
    <row r="235" spans="1:10" ht="12" customHeight="1">
      <c r="A235" s="253" t="s">
        <v>388</v>
      </c>
      <c r="B235" s="12" t="s">
        <v>389</v>
      </c>
      <c r="C235" s="11" t="s">
        <v>328</v>
      </c>
      <c r="D235" s="99">
        <v>219</v>
      </c>
      <c r="E235" s="14">
        <v>0.35</v>
      </c>
      <c r="F235" s="25">
        <f t="shared" si="2"/>
        <v>142.35000000000002</v>
      </c>
      <c r="G235" s="28" t="s">
        <v>1507</v>
      </c>
      <c r="H235" s="16">
        <v>2005</v>
      </c>
      <c r="I235" s="23">
        <v>278</v>
      </c>
      <c r="J235" s="111" t="s">
        <v>347</v>
      </c>
    </row>
    <row r="236" spans="1:10" ht="12" customHeight="1">
      <c r="A236" s="253" t="s">
        <v>390</v>
      </c>
      <c r="B236" s="12" t="s">
        <v>1553</v>
      </c>
      <c r="C236" s="11" t="s">
        <v>328</v>
      </c>
      <c r="D236" s="99">
        <v>274</v>
      </c>
      <c r="E236" s="14">
        <v>0.35</v>
      </c>
      <c r="F236" s="25">
        <f t="shared" si="2"/>
        <v>178.10000000000002</v>
      </c>
      <c r="G236" s="28" t="s">
        <v>1507</v>
      </c>
      <c r="H236" s="16">
        <v>2005</v>
      </c>
      <c r="I236" s="23">
        <v>315</v>
      </c>
      <c r="J236" s="111" t="s">
        <v>347</v>
      </c>
    </row>
    <row r="237" spans="1:10" ht="12" customHeight="1">
      <c r="A237" s="253" t="s">
        <v>391</v>
      </c>
      <c r="B237" s="12" t="s">
        <v>392</v>
      </c>
      <c r="C237" s="11" t="s">
        <v>328</v>
      </c>
      <c r="D237" s="99">
        <v>249</v>
      </c>
      <c r="E237" s="14">
        <v>0.35</v>
      </c>
      <c r="F237" s="25">
        <f t="shared" si="2"/>
        <v>161.85000000000002</v>
      </c>
      <c r="G237" s="28" t="s">
        <v>1507</v>
      </c>
      <c r="H237" s="16">
        <v>2005</v>
      </c>
      <c r="I237" s="23">
        <v>287</v>
      </c>
      <c r="J237" s="111" t="s">
        <v>347</v>
      </c>
    </row>
    <row r="238" spans="1:10" ht="12" customHeight="1">
      <c r="A238" s="253" t="s">
        <v>393</v>
      </c>
      <c r="B238" s="12" t="s">
        <v>1554</v>
      </c>
      <c r="C238" s="11" t="s">
        <v>328</v>
      </c>
      <c r="D238" s="99">
        <v>298</v>
      </c>
      <c r="E238" s="14">
        <v>0.35</v>
      </c>
      <c r="F238" s="25">
        <f t="shared" si="2"/>
        <v>193.7</v>
      </c>
      <c r="G238" s="28" t="s">
        <v>1507</v>
      </c>
      <c r="H238" s="16">
        <v>2005</v>
      </c>
      <c r="I238" s="23">
        <v>343</v>
      </c>
      <c r="J238" s="111" t="s">
        <v>347</v>
      </c>
    </row>
    <row r="239" spans="1:10" ht="12" customHeight="1">
      <c r="A239" s="253" t="s">
        <v>394</v>
      </c>
      <c r="B239" s="124" t="s">
        <v>1555</v>
      </c>
      <c r="C239" s="11"/>
      <c r="D239" s="99"/>
      <c r="E239" s="14"/>
      <c r="G239" s="36"/>
      <c r="H239" s="16"/>
      <c r="I239" s="23"/>
      <c r="J239" s="111" t="s">
        <v>347</v>
      </c>
    </row>
    <row r="240" spans="1:10" ht="12" customHeight="1">
      <c r="A240" s="253" t="s">
        <v>395</v>
      </c>
      <c r="B240" s="12" t="s">
        <v>1556</v>
      </c>
      <c r="C240" s="11" t="s">
        <v>328</v>
      </c>
      <c r="D240" s="99"/>
      <c r="E240" s="14"/>
      <c r="G240" s="28" t="s">
        <v>1507</v>
      </c>
      <c r="H240" s="16">
        <v>2005</v>
      </c>
      <c r="I240" s="23">
        <v>408</v>
      </c>
      <c r="J240" s="111" t="s">
        <v>347</v>
      </c>
    </row>
    <row r="241" spans="1:10" ht="12" customHeight="1">
      <c r="A241" s="253" t="s">
        <v>396</v>
      </c>
      <c r="B241" s="12" t="s">
        <v>1557</v>
      </c>
      <c r="C241" s="11" t="s">
        <v>328</v>
      </c>
      <c r="D241" s="99"/>
      <c r="E241" s="14"/>
      <c r="G241" s="28" t="s">
        <v>1507</v>
      </c>
      <c r="H241" s="16">
        <v>2005</v>
      </c>
      <c r="I241" s="23">
        <v>408</v>
      </c>
      <c r="J241" s="111" t="s">
        <v>347</v>
      </c>
    </row>
    <row r="242" spans="1:10" ht="12" customHeight="1">
      <c r="A242" s="253" t="s">
        <v>397</v>
      </c>
      <c r="B242" s="12" t="s">
        <v>1558</v>
      </c>
      <c r="C242" s="11" t="s">
        <v>328</v>
      </c>
      <c r="D242" s="99"/>
      <c r="E242" s="14"/>
      <c r="G242" s="28" t="s">
        <v>1507</v>
      </c>
      <c r="H242" s="16">
        <v>2005</v>
      </c>
      <c r="I242" s="23">
        <v>685</v>
      </c>
      <c r="J242" s="111" t="s">
        <v>347</v>
      </c>
    </row>
    <row r="243" spans="1:10" ht="12" customHeight="1">
      <c r="A243" s="253" t="s">
        <v>1559</v>
      </c>
      <c r="B243" s="12" t="s">
        <v>1560</v>
      </c>
      <c r="C243" s="11" t="s">
        <v>328</v>
      </c>
      <c r="D243" s="99"/>
      <c r="E243" s="14"/>
      <c r="G243" s="28" t="s">
        <v>1507</v>
      </c>
      <c r="H243" s="16">
        <v>2005</v>
      </c>
      <c r="I243" s="23">
        <v>794</v>
      </c>
      <c r="J243" s="111" t="s">
        <v>347</v>
      </c>
    </row>
    <row r="244" spans="1:10" ht="12" customHeight="1">
      <c r="A244" s="255" t="s">
        <v>398</v>
      </c>
      <c r="B244" s="37" t="s">
        <v>399</v>
      </c>
      <c r="C244" s="18"/>
      <c r="D244" s="99"/>
      <c r="E244" s="14"/>
      <c r="G244" s="36"/>
      <c r="H244" s="16"/>
      <c r="I244" s="23"/>
      <c r="J244" s="111" t="s">
        <v>347</v>
      </c>
    </row>
    <row r="245" spans="1:10" ht="12" customHeight="1">
      <c r="A245" s="253" t="s">
        <v>400</v>
      </c>
      <c r="B245" s="12" t="s">
        <v>1561</v>
      </c>
      <c r="C245" s="17" t="s">
        <v>401</v>
      </c>
      <c r="D245" s="99">
        <v>48.4</v>
      </c>
      <c r="E245" s="14">
        <v>0.35</v>
      </c>
      <c r="F245" s="25">
        <f>D245-(D245*E245)</f>
        <v>31.46</v>
      </c>
      <c r="G245" s="28" t="s">
        <v>1507</v>
      </c>
      <c r="H245" s="16">
        <v>2005</v>
      </c>
      <c r="I245" s="23">
        <v>80.5</v>
      </c>
      <c r="J245" s="111" t="s">
        <v>347</v>
      </c>
    </row>
    <row r="246" spans="1:10" ht="12" customHeight="1">
      <c r="A246" s="253" t="s">
        <v>402</v>
      </c>
      <c r="B246" s="12" t="s">
        <v>1562</v>
      </c>
      <c r="C246" s="11" t="s">
        <v>401</v>
      </c>
      <c r="D246" s="99">
        <v>19.6</v>
      </c>
      <c r="E246" s="14">
        <v>0.15</v>
      </c>
      <c r="F246" s="25">
        <f>D246-(D246*E246)</f>
        <v>16.66</v>
      </c>
      <c r="G246" s="28" t="s">
        <v>1507</v>
      </c>
      <c r="H246" s="16">
        <v>2005</v>
      </c>
      <c r="I246" s="13">
        <v>43.3</v>
      </c>
      <c r="J246" s="111" t="s">
        <v>347</v>
      </c>
    </row>
    <row r="247" spans="1:10" ht="12" customHeight="1">
      <c r="A247" s="253" t="s">
        <v>403</v>
      </c>
      <c r="B247" s="12" t="s">
        <v>1563</v>
      </c>
      <c r="C247" s="17" t="s">
        <v>328</v>
      </c>
      <c r="D247" s="99">
        <v>99</v>
      </c>
      <c r="E247" s="14">
        <v>0.35</v>
      </c>
      <c r="F247" s="25">
        <f>D247-(D247*E247)</f>
        <v>64.35</v>
      </c>
      <c r="G247" s="28" t="s">
        <v>1507</v>
      </c>
      <c r="H247" s="16">
        <v>2005</v>
      </c>
      <c r="I247" s="13">
        <v>119</v>
      </c>
      <c r="J247" s="111" t="s">
        <v>347</v>
      </c>
    </row>
    <row r="248" spans="1:10" ht="12" customHeight="1">
      <c r="A248" s="253" t="s">
        <v>404</v>
      </c>
      <c r="B248" s="12" t="s">
        <v>1564</v>
      </c>
      <c r="C248" s="17" t="s">
        <v>328</v>
      </c>
      <c r="D248" s="99">
        <v>119</v>
      </c>
      <c r="E248" s="14">
        <v>0.35</v>
      </c>
      <c r="F248" s="25">
        <f>D248-(D248*E248)</f>
        <v>77.35</v>
      </c>
      <c r="G248" s="28" t="s">
        <v>1507</v>
      </c>
      <c r="H248" s="16">
        <v>2005</v>
      </c>
      <c r="I248" s="13">
        <v>155</v>
      </c>
      <c r="J248" s="111" t="s">
        <v>347</v>
      </c>
    </row>
    <row r="249" spans="1:10" ht="12" customHeight="1">
      <c r="A249" s="253" t="s">
        <v>405</v>
      </c>
      <c r="B249" s="12" t="s">
        <v>1565</v>
      </c>
      <c r="C249" s="17" t="s">
        <v>328</v>
      </c>
      <c r="D249" s="99">
        <v>134</v>
      </c>
      <c r="E249" s="14">
        <v>0.35</v>
      </c>
      <c r="F249" s="25">
        <f>D249-(D249*E249)</f>
        <v>87.1</v>
      </c>
      <c r="G249" s="28" t="s">
        <v>1507</v>
      </c>
      <c r="H249" s="16">
        <v>2005</v>
      </c>
      <c r="I249" s="13">
        <v>161</v>
      </c>
      <c r="J249" s="111" t="s">
        <v>347</v>
      </c>
    </row>
    <row r="250" spans="1:10" ht="12" customHeight="1">
      <c r="A250" s="255" t="s">
        <v>1272</v>
      </c>
      <c r="B250" s="19" t="s">
        <v>925</v>
      </c>
      <c r="C250" s="17"/>
      <c r="D250" s="99"/>
      <c r="E250" s="14"/>
      <c r="G250" s="28"/>
      <c r="H250" s="16"/>
      <c r="I250" s="13"/>
      <c r="J250" s="112" t="s">
        <v>227</v>
      </c>
    </row>
    <row r="251" spans="1:10" ht="12" customHeight="1">
      <c r="A251" s="253" t="s">
        <v>1273</v>
      </c>
      <c r="B251" s="16" t="s">
        <v>926</v>
      </c>
      <c r="C251" s="17" t="s">
        <v>308</v>
      </c>
      <c r="D251" s="99">
        <v>31.3</v>
      </c>
      <c r="E251" s="14">
        <v>0.1</v>
      </c>
      <c r="F251" s="25">
        <f>D251-(D251*E251)</f>
        <v>28.17</v>
      </c>
      <c r="G251" s="28" t="s">
        <v>1274</v>
      </c>
      <c r="H251" s="16">
        <v>2006</v>
      </c>
      <c r="I251" s="13">
        <v>38.8</v>
      </c>
      <c r="J251" s="112" t="s">
        <v>227</v>
      </c>
    </row>
    <row r="252" spans="1:10" ht="12" customHeight="1">
      <c r="A252" s="255" t="s">
        <v>1275</v>
      </c>
      <c r="B252" s="19" t="s">
        <v>927</v>
      </c>
      <c r="C252" s="17"/>
      <c r="D252" s="99"/>
      <c r="E252" s="14"/>
      <c r="G252" s="28"/>
      <c r="H252" s="16"/>
      <c r="I252" s="13"/>
      <c r="J252" s="112" t="s">
        <v>227</v>
      </c>
    </row>
    <row r="253" spans="1:10" ht="12" customHeight="1">
      <c r="A253" s="253" t="s">
        <v>1276</v>
      </c>
      <c r="B253" s="16" t="s">
        <v>928</v>
      </c>
      <c r="C253" s="17" t="s">
        <v>308</v>
      </c>
      <c r="D253" s="99">
        <v>21.9</v>
      </c>
      <c r="E253" s="14">
        <v>0.1</v>
      </c>
      <c r="F253" s="25">
        <f>D253-(D253*E253)</f>
        <v>19.709999999999997</v>
      </c>
      <c r="G253" s="28" t="s">
        <v>1274</v>
      </c>
      <c r="H253" s="16">
        <v>2006</v>
      </c>
      <c r="I253" s="13">
        <v>27.2</v>
      </c>
      <c r="J253" s="112" t="s">
        <v>227</v>
      </c>
    </row>
    <row r="254" spans="1:10" ht="12" customHeight="1">
      <c r="A254" s="255" t="s">
        <v>1277</v>
      </c>
      <c r="B254" s="19" t="s">
        <v>1278</v>
      </c>
      <c r="C254" s="17"/>
      <c r="D254" s="99"/>
      <c r="E254" s="14"/>
      <c r="G254" s="28"/>
      <c r="H254" s="16"/>
      <c r="I254" s="13"/>
      <c r="J254" s="112" t="s">
        <v>227</v>
      </c>
    </row>
    <row r="255" spans="1:10" ht="12" customHeight="1">
      <c r="A255" s="253" t="s">
        <v>1279</v>
      </c>
      <c r="B255" s="16" t="s">
        <v>1280</v>
      </c>
      <c r="C255" s="17" t="s">
        <v>308</v>
      </c>
      <c r="D255" s="99">
        <v>21</v>
      </c>
      <c r="E255" s="14">
        <v>0.1</v>
      </c>
      <c r="F255" s="25">
        <f>D255-(D255*E255)</f>
        <v>18.9</v>
      </c>
      <c r="G255" s="28" t="s">
        <v>1274</v>
      </c>
      <c r="H255" s="16">
        <v>2006</v>
      </c>
      <c r="I255" s="13">
        <v>26</v>
      </c>
      <c r="J255" s="112" t="s">
        <v>227</v>
      </c>
    </row>
    <row r="256" spans="1:10" ht="12" customHeight="1">
      <c r="A256" s="255" t="s">
        <v>1281</v>
      </c>
      <c r="B256" s="19" t="s">
        <v>1282</v>
      </c>
      <c r="C256" s="17"/>
      <c r="D256" s="99"/>
      <c r="E256" s="14"/>
      <c r="G256" s="28"/>
      <c r="H256" s="16"/>
      <c r="I256" s="13"/>
      <c r="J256" s="112" t="s">
        <v>227</v>
      </c>
    </row>
    <row r="257" spans="1:10" ht="12" customHeight="1">
      <c r="A257" s="253" t="s">
        <v>1283</v>
      </c>
      <c r="B257" s="16" t="s">
        <v>1284</v>
      </c>
      <c r="C257" s="17" t="s">
        <v>308</v>
      </c>
      <c r="D257" s="99">
        <v>18.9</v>
      </c>
      <c r="E257" s="14">
        <v>0.1</v>
      </c>
      <c r="F257" s="25">
        <f>D257-(D257*E257)</f>
        <v>17.009999999999998</v>
      </c>
      <c r="G257" s="28" t="s">
        <v>1274</v>
      </c>
      <c r="H257" s="16">
        <v>2006</v>
      </c>
      <c r="I257" s="13">
        <v>23.4</v>
      </c>
      <c r="J257" s="112" t="s">
        <v>227</v>
      </c>
    </row>
    <row r="258" spans="1:10" ht="12" customHeight="1">
      <c r="A258" s="255" t="s">
        <v>1517</v>
      </c>
      <c r="B258" s="19" t="s">
        <v>1518</v>
      </c>
      <c r="C258" s="17"/>
      <c r="D258" s="99"/>
      <c r="E258" s="14"/>
      <c r="G258" s="28"/>
      <c r="H258" s="16"/>
      <c r="I258" s="13"/>
      <c r="J258" s="111" t="s">
        <v>347</v>
      </c>
    </row>
    <row r="259" spans="1:10" ht="12" customHeight="1">
      <c r="A259" s="253" t="s">
        <v>1519</v>
      </c>
      <c r="B259" s="122" t="s">
        <v>1520</v>
      </c>
      <c r="C259" s="17"/>
      <c r="D259" s="99"/>
      <c r="E259" s="14"/>
      <c r="G259" s="28"/>
      <c r="H259" s="16"/>
      <c r="I259" s="13"/>
      <c r="J259" s="111" t="s">
        <v>347</v>
      </c>
    </row>
    <row r="260" spans="1:10" ht="12" customHeight="1">
      <c r="A260" s="253" t="s">
        <v>1521</v>
      </c>
      <c r="B260" s="16" t="s">
        <v>1522</v>
      </c>
      <c r="C260" s="17" t="s">
        <v>1523</v>
      </c>
      <c r="D260" s="100">
        <v>17.8</v>
      </c>
      <c r="E260" s="14">
        <v>0</v>
      </c>
      <c r="F260" s="25">
        <f>D260-(D260*E260)</f>
        <v>17.8</v>
      </c>
      <c r="G260" s="28" t="s">
        <v>1498</v>
      </c>
      <c r="H260" s="16">
        <v>2005</v>
      </c>
      <c r="I260" s="13">
        <v>20.5</v>
      </c>
      <c r="J260" s="111" t="s">
        <v>347</v>
      </c>
    </row>
    <row r="261" spans="1:10" ht="12" customHeight="1">
      <c r="A261" s="253" t="s">
        <v>1524</v>
      </c>
      <c r="B261" s="16" t="s">
        <v>1525</v>
      </c>
      <c r="C261" s="17" t="s">
        <v>1523</v>
      </c>
      <c r="D261" s="100">
        <v>21</v>
      </c>
      <c r="E261" s="14">
        <v>0</v>
      </c>
      <c r="F261" s="25">
        <f>D261-(D261*E261)</f>
        <v>21</v>
      </c>
      <c r="G261" s="28" t="s">
        <v>1498</v>
      </c>
      <c r="H261" s="16">
        <v>2005</v>
      </c>
      <c r="I261" s="13">
        <v>24.4</v>
      </c>
      <c r="J261" s="111" t="s">
        <v>347</v>
      </c>
    </row>
    <row r="262" spans="1:10" ht="12" customHeight="1">
      <c r="A262" s="253" t="s">
        <v>1526</v>
      </c>
      <c r="B262" s="16" t="s">
        <v>1527</v>
      </c>
      <c r="C262" s="17" t="s">
        <v>1523</v>
      </c>
      <c r="D262" s="100">
        <v>25.3</v>
      </c>
      <c r="E262" s="14">
        <v>0</v>
      </c>
      <c r="F262" s="25">
        <f>D262-(D262*E262)</f>
        <v>25.3</v>
      </c>
      <c r="G262" s="28" t="s">
        <v>1498</v>
      </c>
      <c r="H262" s="16">
        <v>2005</v>
      </c>
      <c r="I262" s="13">
        <v>29.8</v>
      </c>
      <c r="J262" s="111" t="s">
        <v>347</v>
      </c>
    </row>
    <row r="263" spans="1:10" ht="12" customHeight="1">
      <c r="A263" s="253" t="s">
        <v>1528</v>
      </c>
      <c r="B263" s="16" t="s">
        <v>1529</v>
      </c>
      <c r="C263" s="17" t="s">
        <v>1523</v>
      </c>
      <c r="D263" s="100">
        <v>28.6</v>
      </c>
      <c r="E263" s="14">
        <v>0</v>
      </c>
      <c r="F263" s="25">
        <f>D263-(D263*E263)</f>
        <v>28.6</v>
      </c>
      <c r="G263" s="28" t="s">
        <v>1498</v>
      </c>
      <c r="H263" s="16">
        <v>2005</v>
      </c>
      <c r="I263" s="13">
        <v>33.9</v>
      </c>
      <c r="J263" s="111" t="s">
        <v>347</v>
      </c>
    </row>
    <row r="264" spans="1:10" ht="12" customHeight="1">
      <c r="A264" s="253" t="s">
        <v>1530</v>
      </c>
      <c r="B264" s="122" t="s">
        <v>1531</v>
      </c>
      <c r="C264" s="17"/>
      <c r="D264" s="99"/>
      <c r="E264" s="14"/>
      <c r="G264" s="28"/>
      <c r="H264" s="16"/>
      <c r="I264" s="13"/>
      <c r="J264" s="111" t="s">
        <v>347</v>
      </c>
    </row>
    <row r="265" spans="1:10" ht="12" customHeight="1">
      <c r="A265" s="253" t="s">
        <v>1532</v>
      </c>
      <c r="B265" s="16" t="s">
        <v>1533</v>
      </c>
      <c r="C265" s="17" t="s">
        <v>1523</v>
      </c>
      <c r="D265" s="99">
        <v>17.6</v>
      </c>
      <c r="E265" s="14">
        <v>0.25</v>
      </c>
      <c r="F265" s="25">
        <f>D265-(D265*E265)</f>
        <v>13.200000000000001</v>
      </c>
      <c r="G265" s="28" t="s">
        <v>1507</v>
      </c>
      <c r="H265" s="16">
        <v>2005</v>
      </c>
      <c r="I265" s="13">
        <v>25.7</v>
      </c>
      <c r="J265" s="111" t="s">
        <v>347</v>
      </c>
    </row>
    <row r="266" spans="1:10" ht="12" customHeight="1">
      <c r="A266" s="253" t="s">
        <v>1534</v>
      </c>
      <c r="B266" s="16" t="s">
        <v>1535</v>
      </c>
      <c r="C266" s="17" t="s">
        <v>1523</v>
      </c>
      <c r="D266" s="99">
        <v>21.2</v>
      </c>
      <c r="E266" s="14">
        <v>0.25</v>
      </c>
      <c r="F266" s="25">
        <f>D266-(D266*E266)</f>
        <v>15.899999999999999</v>
      </c>
      <c r="G266" s="28" t="s">
        <v>1507</v>
      </c>
      <c r="H266" s="16">
        <v>2005</v>
      </c>
      <c r="I266" s="13">
        <v>30.7</v>
      </c>
      <c r="J266" s="111" t="s">
        <v>347</v>
      </c>
    </row>
    <row r="267" spans="1:10" ht="12" customHeight="1">
      <c r="A267" s="253" t="s">
        <v>1536</v>
      </c>
      <c r="B267" s="16" t="s">
        <v>1537</v>
      </c>
      <c r="C267" s="17" t="s">
        <v>1523</v>
      </c>
      <c r="D267" s="99">
        <v>24.7</v>
      </c>
      <c r="E267" s="14">
        <v>0.25</v>
      </c>
      <c r="F267" s="25">
        <f>D267-(D267*E267)</f>
        <v>18.525</v>
      </c>
      <c r="G267" s="28" t="s">
        <v>1507</v>
      </c>
      <c r="H267" s="16">
        <v>2005</v>
      </c>
      <c r="I267" s="13">
        <v>43.1</v>
      </c>
      <c r="J267" s="111" t="s">
        <v>347</v>
      </c>
    </row>
    <row r="268" spans="1:10" ht="12" customHeight="1">
      <c r="A268" s="253" t="s">
        <v>1538</v>
      </c>
      <c r="B268" s="16" t="s">
        <v>1539</v>
      </c>
      <c r="C268" s="17" t="s">
        <v>1523</v>
      </c>
      <c r="D268" s="99">
        <v>31.7</v>
      </c>
      <c r="E268" s="14">
        <v>0.25</v>
      </c>
      <c r="F268" s="25">
        <f>D268-(D268*E268)</f>
        <v>23.775</v>
      </c>
      <c r="G268" s="28" t="s">
        <v>1507</v>
      </c>
      <c r="H268" s="16">
        <v>2005</v>
      </c>
      <c r="I268" s="13">
        <v>44.2</v>
      </c>
      <c r="J268" s="111" t="s">
        <v>347</v>
      </c>
    </row>
    <row r="269" spans="1:10" ht="12" customHeight="1">
      <c r="A269" s="255" t="s">
        <v>406</v>
      </c>
      <c r="B269" s="37" t="s">
        <v>407</v>
      </c>
      <c r="C269" s="18"/>
      <c r="D269" s="99"/>
      <c r="E269" s="14"/>
      <c r="G269" s="16"/>
      <c r="H269" s="16"/>
      <c r="I269" s="13"/>
      <c r="J269" s="111" t="s">
        <v>347</v>
      </c>
    </row>
    <row r="270" spans="1:10" ht="12" customHeight="1">
      <c r="A270" s="253" t="s">
        <v>1566</v>
      </c>
      <c r="B270" s="12" t="s">
        <v>1567</v>
      </c>
      <c r="C270" s="11" t="s">
        <v>328</v>
      </c>
      <c r="D270" s="99">
        <v>23.5</v>
      </c>
      <c r="E270" s="14">
        <v>0.3</v>
      </c>
      <c r="F270" s="25">
        <f aca="true" t="shared" si="3" ref="F270:F281">D270-(D270*E270)</f>
        <v>16.45</v>
      </c>
      <c r="G270" s="16" t="s">
        <v>1568</v>
      </c>
      <c r="H270" s="16">
        <v>2005</v>
      </c>
      <c r="I270" s="13">
        <v>27.8</v>
      </c>
      <c r="J270" s="111" t="s">
        <v>347</v>
      </c>
    </row>
    <row r="271" spans="1:10" ht="12" customHeight="1">
      <c r="A271" s="253" t="s">
        <v>1569</v>
      </c>
      <c r="B271" s="12" t="s">
        <v>1570</v>
      </c>
      <c r="C271" s="11" t="s">
        <v>328</v>
      </c>
      <c r="D271" s="99">
        <v>27</v>
      </c>
      <c r="E271" s="14">
        <v>0.3</v>
      </c>
      <c r="F271" s="25">
        <f t="shared" si="3"/>
        <v>18.9</v>
      </c>
      <c r="G271" s="16" t="s">
        <v>1568</v>
      </c>
      <c r="H271" s="16">
        <v>2005</v>
      </c>
      <c r="I271" s="13">
        <v>32</v>
      </c>
      <c r="J271" s="111" t="s">
        <v>347</v>
      </c>
    </row>
    <row r="272" spans="1:10" ht="12" customHeight="1">
      <c r="A272" s="253" t="s">
        <v>1571</v>
      </c>
      <c r="B272" s="12" t="s">
        <v>1572</v>
      </c>
      <c r="C272" s="11" t="s">
        <v>328</v>
      </c>
      <c r="D272" s="99">
        <v>31.4</v>
      </c>
      <c r="E272" s="14">
        <v>0.3</v>
      </c>
      <c r="F272" s="25">
        <f t="shared" si="3"/>
        <v>21.979999999999997</v>
      </c>
      <c r="G272" s="16" t="s">
        <v>1568</v>
      </c>
      <c r="H272" s="16">
        <v>2005</v>
      </c>
      <c r="I272" s="13">
        <v>37.1</v>
      </c>
      <c r="J272" s="111" t="s">
        <v>347</v>
      </c>
    </row>
    <row r="273" spans="1:10" ht="12" customHeight="1">
      <c r="A273" s="253" t="s">
        <v>408</v>
      </c>
      <c r="B273" s="12" t="s">
        <v>409</v>
      </c>
      <c r="C273" s="11" t="s">
        <v>328</v>
      </c>
      <c r="D273" s="99">
        <v>38</v>
      </c>
      <c r="E273" s="14">
        <v>0.3</v>
      </c>
      <c r="F273" s="25">
        <f t="shared" si="3"/>
        <v>26.6</v>
      </c>
      <c r="G273" s="16" t="s">
        <v>1568</v>
      </c>
      <c r="H273" s="16">
        <v>2005</v>
      </c>
      <c r="I273" s="13">
        <v>44.9</v>
      </c>
      <c r="J273" s="111" t="s">
        <v>347</v>
      </c>
    </row>
    <row r="274" spans="1:10" ht="12" customHeight="1">
      <c r="A274" s="253" t="s">
        <v>410</v>
      </c>
      <c r="B274" s="12" t="s">
        <v>411</v>
      </c>
      <c r="C274" s="11" t="s">
        <v>328</v>
      </c>
      <c r="D274" s="99">
        <v>50</v>
      </c>
      <c r="E274" s="14">
        <v>0.45</v>
      </c>
      <c r="F274" s="25">
        <f t="shared" si="3"/>
        <v>27.5</v>
      </c>
      <c r="G274" s="16" t="s">
        <v>1568</v>
      </c>
      <c r="H274" s="16">
        <v>2005</v>
      </c>
      <c r="I274" s="13">
        <v>59.5</v>
      </c>
      <c r="J274" s="111" t="s">
        <v>347</v>
      </c>
    </row>
    <row r="275" spans="1:10" ht="12" customHeight="1">
      <c r="A275" s="253" t="s">
        <v>412</v>
      </c>
      <c r="B275" s="12" t="s">
        <v>413</v>
      </c>
      <c r="C275" s="11" t="s">
        <v>328</v>
      </c>
      <c r="D275" s="99">
        <v>77</v>
      </c>
      <c r="E275" s="14">
        <v>0.45</v>
      </c>
      <c r="F275" s="25">
        <f t="shared" si="3"/>
        <v>42.35</v>
      </c>
      <c r="G275" s="16" t="s">
        <v>1568</v>
      </c>
      <c r="H275" s="16">
        <v>2005</v>
      </c>
      <c r="I275" s="13">
        <v>91</v>
      </c>
      <c r="J275" s="111" t="s">
        <v>347</v>
      </c>
    </row>
    <row r="276" spans="1:10" ht="12" customHeight="1">
      <c r="A276" s="253" t="s">
        <v>414</v>
      </c>
      <c r="B276" s="12" t="s">
        <v>415</v>
      </c>
      <c r="C276" s="11" t="s">
        <v>328</v>
      </c>
      <c r="D276" s="99">
        <v>113</v>
      </c>
      <c r="E276" s="14">
        <v>0.45</v>
      </c>
      <c r="F276" s="25">
        <f t="shared" si="3"/>
        <v>62.15</v>
      </c>
      <c r="G276" s="16" t="s">
        <v>1568</v>
      </c>
      <c r="H276" s="16">
        <v>2005</v>
      </c>
      <c r="I276" s="13">
        <v>134</v>
      </c>
      <c r="J276" s="111" t="s">
        <v>347</v>
      </c>
    </row>
    <row r="277" spans="1:10" ht="12" customHeight="1">
      <c r="A277" s="253" t="s">
        <v>416</v>
      </c>
      <c r="B277" s="12" t="s">
        <v>417</v>
      </c>
      <c r="C277" s="11" t="s">
        <v>328</v>
      </c>
      <c r="D277" s="99">
        <v>143</v>
      </c>
      <c r="E277" s="14">
        <v>0.45</v>
      </c>
      <c r="F277" s="25">
        <f t="shared" si="3"/>
        <v>78.64999999999999</v>
      </c>
      <c r="G277" s="16" t="s">
        <v>1568</v>
      </c>
      <c r="H277" s="16">
        <v>2005</v>
      </c>
      <c r="I277" s="13">
        <v>169</v>
      </c>
      <c r="J277" s="111" t="s">
        <v>347</v>
      </c>
    </row>
    <row r="278" spans="1:10" ht="12" customHeight="1">
      <c r="A278" s="253" t="s">
        <v>418</v>
      </c>
      <c r="B278" s="12" t="s">
        <v>419</v>
      </c>
      <c r="C278" s="11" t="s">
        <v>328</v>
      </c>
      <c r="D278" s="99">
        <v>163</v>
      </c>
      <c r="E278" s="14">
        <v>0.45</v>
      </c>
      <c r="F278" s="25">
        <f t="shared" si="3"/>
        <v>89.64999999999999</v>
      </c>
      <c r="G278" s="16" t="s">
        <v>1568</v>
      </c>
      <c r="H278" s="16">
        <v>2005</v>
      </c>
      <c r="I278" s="13">
        <v>193</v>
      </c>
      <c r="J278" s="111" t="s">
        <v>347</v>
      </c>
    </row>
    <row r="279" spans="1:10" ht="12" customHeight="1">
      <c r="A279" s="253" t="s">
        <v>420</v>
      </c>
      <c r="B279" s="12" t="s">
        <v>421</v>
      </c>
      <c r="C279" s="11" t="s">
        <v>328</v>
      </c>
      <c r="D279" s="99">
        <v>206</v>
      </c>
      <c r="E279" s="14">
        <v>0.45</v>
      </c>
      <c r="F279" s="25">
        <f t="shared" si="3"/>
        <v>113.3</v>
      </c>
      <c r="G279" s="16" t="s">
        <v>1568</v>
      </c>
      <c r="H279" s="16">
        <v>2005</v>
      </c>
      <c r="I279" s="13">
        <v>244</v>
      </c>
      <c r="J279" s="111" t="s">
        <v>347</v>
      </c>
    </row>
    <row r="280" spans="1:10" ht="12" customHeight="1">
      <c r="A280" s="253" t="s">
        <v>422</v>
      </c>
      <c r="B280" s="12" t="s">
        <v>423</v>
      </c>
      <c r="C280" s="11" t="s">
        <v>328</v>
      </c>
      <c r="D280" s="99">
        <v>315</v>
      </c>
      <c r="E280" s="14">
        <v>0.45</v>
      </c>
      <c r="F280" s="25">
        <f t="shared" si="3"/>
        <v>173.25</v>
      </c>
      <c r="G280" s="16" t="s">
        <v>1568</v>
      </c>
      <c r="H280" s="16">
        <v>2005</v>
      </c>
      <c r="I280" s="13">
        <v>372</v>
      </c>
      <c r="J280" s="111" t="s">
        <v>347</v>
      </c>
    </row>
    <row r="281" spans="1:10" ht="12" customHeight="1">
      <c r="A281" s="253" t="s">
        <v>424</v>
      </c>
      <c r="B281" s="12" t="s">
        <v>425</v>
      </c>
      <c r="C281" s="11" t="s">
        <v>328</v>
      </c>
      <c r="D281" s="99">
        <v>439</v>
      </c>
      <c r="E281" s="14">
        <v>0.45</v>
      </c>
      <c r="F281" s="25">
        <f t="shared" si="3"/>
        <v>241.45</v>
      </c>
      <c r="G281" s="16" t="s">
        <v>1568</v>
      </c>
      <c r="H281" s="16">
        <v>2005</v>
      </c>
      <c r="I281" s="13">
        <v>520</v>
      </c>
      <c r="J281" s="111" t="s">
        <v>347</v>
      </c>
    </row>
    <row r="282" spans="1:10" ht="12" customHeight="1">
      <c r="A282" s="255" t="s">
        <v>426</v>
      </c>
      <c r="B282" s="37" t="s">
        <v>427</v>
      </c>
      <c r="C282" s="18"/>
      <c r="D282" s="99"/>
      <c r="E282" s="14"/>
      <c r="G282" s="16"/>
      <c r="H282" s="16"/>
      <c r="I282" s="13"/>
      <c r="J282" s="111" t="s">
        <v>347</v>
      </c>
    </row>
    <row r="283" spans="1:10" ht="12" customHeight="1">
      <c r="A283" s="253" t="s">
        <v>1575</v>
      </c>
      <c r="B283" s="12" t="s">
        <v>1576</v>
      </c>
      <c r="C283" s="11" t="s">
        <v>328</v>
      </c>
      <c r="D283" s="99">
        <v>23.5</v>
      </c>
      <c r="E283" s="14">
        <v>0.3</v>
      </c>
      <c r="F283" s="25">
        <f aca="true" t="shared" si="4" ref="F283:F294">D283-(D283*E283)</f>
        <v>16.45</v>
      </c>
      <c r="G283" s="16" t="s">
        <v>1568</v>
      </c>
      <c r="H283" s="16">
        <v>2005</v>
      </c>
      <c r="I283" s="13">
        <v>32.3</v>
      </c>
      <c r="J283" s="111" t="s">
        <v>347</v>
      </c>
    </row>
    <row r="284" spans="1:10" ht="12" customHeight="1">
      <c r="A284" s="253" t="s">
        <v>1577</v>
      </c>
      <c r="B284" s="12" t="s">
        <v>1578</v>
      </c>
      <c r="C284" s="11" t="s">
        <v>328</v>
      </c>
      <c r="D284" s="99">
        <v>25</v>
      </c>
      <c r="E284" s="14">
        <v>0.3</v>
      </c>
      <c r="F284" s="25">
        <f t="shared" si="4"/>
        <v>17.5</v>
      </c>
      <c r="G284" s="16" t="s">
        <v>1568</v>
      </c>
      <c r="H284" s="16">
        <v>2005</v>
      </c>
      <c r="I284" s="13">
        <v>34.3</v>
      </c>
      <c r="J284" s="111" t="s">
        <v>347</v>
      </c>
    </row>
    <row r="285" spans="1:10" ht="12" customHeight="1">
      <c r="A285" s="253" t="s">
        <v>1579</v>
      </c>
      <c r="B285" s="12" t="s">
        <v>1580</v>
      </c>
      <c r="C285" s="11" t="s">
        <v>328</v>
      </c>
      <c r="D285" s="99">
        <v>29.6</v>
      </c>
      <c r="E285" s="14">
        <v>0.3</v>
      </c>
      <c r="F285" s="25">
        <f t="shared" si="4"/>
        <v>20.72</v>
      </c>
      <c r="G285" s="16" t="s">
        <v>1568</v>
      </c>
      <c r="H285" s="16">
        <v>2005</v>
      </c>
      <c r="I285" s="13">
        <v>40.6</v>
      </c>
      <c r="J285" s="111" t="s">
        <v>347</v>
      </c>
    </row>
    <row r="286" spans="1:10" ht="12" customHeight="1">
      <c r="A286" s="253" t="s">
        <v>428</v>
      </c>
      <c r="B286" s="12" t="s">
        <v>429</v>
      </c>
      <c r="C286" s="11" t="s">
        <v>328</v>
      </c>
      <c r="D286" s="99">
        <v>34.1</v>
      </c>
      <c r="E286" s="14">
        <v>0.3</v>
      </c>
      <c r="F286" s="25">
        <f t="shared" si="4"/>
        <v>23.87</v>
      </c>
      <c r="G286" s="16" t="s">
        <v>1568</v>
      </c>
      <c r="H286" s="16">
        <v>2005</v>
      </c>
      <c r="I286" s="13">
        <v>46.8</v>
      </c>
      <c r="J286" s="111" t="s">
        <v>347</v>
      </c>
    </row>
    <row r="287" spans="1:10" ht="12" customHeight="1">
      <c r="A287" s="253" t="s">
        <v>430</v>
      </c>
      <c r="B287" s="12" t="s">
        <v>431</v>
      </c>
      <c r="C287" s="11" t="s">
        <v>328</v>
      </c>
      <c r="D287" s="99">
        <v>44.1</v>
      </c>
      <c r="E287" s="14">
        <v>0.45</v>
      </c>
      <c r="F287" s="25">
        <f t="shared" si="4"/>
        <v>24.255</v>
      </c>
      <c r="G287" s="16" t="s">
        <v>1568</v>
      </c>
      <c r="H287" s="16">
        <v>2005</v>
      </c>
      <c r="I287" s="13">
        <v>60.5</v>
      </c>
      <c r="J287" s="111" t="s">
        <v>347</v>
      </c>
    </row>
    <row r="288" spans="1:10" ht="12" customHeight="1">
      <c r="A288" s="253" t="s">
        <v>432</v>
      </c>
      <c r="B288" s="12" t="s">
        <v>433</v>
      </c>
      <c r="C288" s="11" t="s">
        <v>328</v>
      </c>
      <c r="D288" s="99">
        <v>64</v>
      </c>
      <c r="E288" s="14">
        <v>0.45</v>
      </c>
      <c r="F288" s="25">
        <f t="shared" si="4"/>
        <v>35.2</v>
      </c>
      <c r="G288" s="16" t="s">
        <v>1568</v>
      </c>
      <c r="H288" s="16">
        <v>2005</v>
      </c>
      <c r="I288" s="13">
        <v>82</v>
      </c>
      <c r="J288" s="111" t="s">
        <v>347</v>
      </c>
    </row>
    <row r="289" spans="1:10" ht="12" customHeight="1">
      <c r="A289" s="253" t="s">
        <v>434</v>
      </c>
      <c r="B289" s="12" t="s">
        <v>435</v>
      </c>
      <c r="C289" s="11" t="s">
        <v>328</v>
      </c>
      <c r="D289" s="99">
        <v>82</v>
      </c>
      <c r="E289" s="14">
        <v>0.45</v>
      </c>
      <c r="F289" s="25">
        <f t="shared" si="4"/>
        <v>45.1</v>
      </c>
      <c r="G289" s="16" t="s">
        <v>1568</v>
      </c>
      <c r="H289" s="16">
        <v>2005</v>
      </c>
      <c r="I289" s="13">
        <v>104</v>
      </c>
      <c r="J289" s="111" t="s">
        <v>347</v>
      </c>
    </row>
    <row r="290" spans="1:10" ht="12" customHeight="1">
      <c r="A290" s="253" t="s">
        <v>436</v>
      </c>
      <c r="B290" s="12" t="s">
        <v>437</v>
      </c>
      <c r="C290" s="11" t="s">
        <v>328</v>
      </c>
      <c r="D290" s="99">
        <v>102</v>
      </c>
      <c r="E290" s="14">
        <v>0.45</v>
      </c>
      <c r="F290" s="25">
        <f t="shared" si="4"/>
        <v>56.1</v>
      </c>
      <c r="G290" s="16" t="s">
        <v>1568</v>
      </c>
      <c r="H290" s="16">
        <v>2005</v>
      </c>
      <c r="I290" s="13">
        <v>131</v>
      </c>
      <c r="J290" s="111" t="s">
        <v>347</v>
      </c>
    </row>
    <row r="291" spans="1:10" ht="12" customHeight="1">
      <c r="A291" s="253" t="s">
        <v>438</v>
      </c>
      <c r="B291" s="12" t="s">
        <v>439</v>
      </c>
      <c r="C291" s="11" t="s">
        <v>328</v>
      </c>
      <c r="D291" s="99">
        <v>120</v>
      </c>
      <c r="E291" s="14">
        <v>0.45</v>
      </c>
      <c r="F291" s="25">
        <f t="shared" si="4"/>
        <v>66</v>
      </c>
      <c r="G291" s="16" t="s">
        <v>1568</v>
      </c>
      <c r="H291" s="16">
        <v>2005</v>
      </c>
      <c r="I291" s="13">
        <v>137</v>
      </c>
      <c r="J291" s="111" t="s">
        <v>347</v>
      </c>
    </row>
    <row r="292" spans="1:10" ht="12" customHeight="1">
      <c r="A292" s="253" t="s">
        <v>440</v>
      </c>
      <c r="B292" s="12" t="s">
        <v>441</v>
      </c>
      <c r="C292" s="11" t="s">
        <v>328</v>
      </c>
      <c r="D292" s="99">
        <v>151</v>
      </c>
      <c r="E292" s="14">
        <v>0.45</v>
      </c>
      <c r="F292" s="25">
        <f t="shared" si="4"/>
        <v>83.05</v>
      </c>
      <c r="G292" s="16" t="s">
        <v>1568</v>
      </c>
      <c r="H292" s="16">
        <v>2005</v>
      </c>
      <c r="I292" s="13">
        <v>173</v>
      </c>
      <c r="J292" s="111" t="s">
        <v>347</v>
      </c>
    </row>
    <row r="293" spans="1:10" ht="12" customHeight="1">
      <c r="A293" s="253" t="s">
        <v>442</v>
      </c>
      <c r="B293" s="12" t="s">
        <v>443</v>
      </c>
      <c r="C293" s="11" t="s">
        <v>328</v>
      </c>
      <c r="D293" s="99">
        <v>226</v>
      </c>
      <c r="E293" s="14">
        <v>0.45</v>
      </c>
      <c r="F293" s="25">
        <f t="shared" si="4"/>
        <v>124.3</v>
      </c>
      <c r="G293" s="16" t="s">
        <v>1568</v>
      </c>
      <c r="H293" s="16">
        <v>2005</v>
      </c>
      <c r="I293" s="13">
        <v>289</v>
      </c>
      <c r="J293" s="111" t="s">
        <v>347</v>
      </c>
    </row>
    <row r="294" spans="1:10" ht="12" customHeight="1">
      <c r="A294" s="253" t="s">
        <v>444</v>
      </c>
      <c r="B294" s="12" t="s">
        <v>445</v>
      </c>
      <c r="C294" s="11" t="s">
        <v>328</v>
      </c>
      <c r="D294" s="99">
        <v>348</v>
      </c>
      <c r="E294" s="14">
        <v>0.45</v>
      </c>
      <c r="F294" s="25">
        <f t="shared" si="4"/>
        <v>191.4</v>
      </c>
      <c r="G294" s="16" t="s">
        <v>1568</v>
      </c>
      <c r="H294" s="16">
        <v>2005</v>
      </c>
      <c r="I294" s="13">
        <v>445</v>
      </c>
      <c r="J294" s="111" t="s">
        <v>347</v>
      </c>
    </row>
    <row r="295" spans="1:10" ht="12" customHeight="1">
      <c r="A295" s="255" t="s">
        <v>446</v>
      </c>
      <c r="B295" s="19" t="s">
        <v>447</v>
      </c>
      <c r="C295" s="18"/>
      <c r="D295" s="99"/>
      <c r="E295" s="14"/>
      <c r="G295" s="16"/>
      <c r="H295" s="16"/>
      <c r="I295" s="13"/>
      <c r="J295" s="111" t="s">
        <v>347</v>
      </c>
    </row>
    <row r="296" spans="1:10" ht="12" customHeight="1">
      <c r="A296" s="253" t="s">
        <v>1584</v>
      </c>
      <c r="B296" s="16" t="s">
        <v>1585</v>
      </c>
      <c r="C296" s="11" t="s">
        <v>328</v>
      </c>
      <c r="D296" s="99">
        <v>41</v>
      </c>
      <c r="E296" s="14">
        <v>0.3</v>
      </c>
      <c r="F296" s="25">
        <f>D296-(D296*E296)</f>
        <v>28.700000000000003</v>
      </c>
      <c r="G296" s="16" t="s">
        <v>1568</v>
      </c>
      <c r="H296" s="16">
        <v>2005</v>
      </c>
      <c r="I296" s="13">
        <v>48.6</v>
      </c>
      <c r="J296" s="111" t="s">
        <v>347</v>
      </c>
    </row>
    <row r="297" spans="1:10" ht="12" customHeight="1">
      <c r="A297" s="253" t="s">
        <v>448</v>
      </c>
      <c r="B297" s="16" t="s">
        <v>449</v>
      </c>
      <c r="C297" s="11" t="s">
        <v>328</v>
      </c>
      <c r="D297" s="99">
        <v>47.4</v>
      </c>
      <c r="E297" s="14">
        <v>0.3</v>
      </c>
      <c r="F297" s="25">
        <f>D297-(D297*E297)</f>
        <v>33.18</v>
      </c>
      <c r="G297" s="16" t="s">
        <v>1568</v>
      </c>
      <c r="H297" s="16">
        <v>2005</v>
      </c>
      <c r="I297" s="13">
        <v>56</v>
      </c>
      <c r="J297" s="111" t="s">
        <v>347</v>
      </c>
    </row>
    <row r="298" spans="1:10" ht="12" customHeight="1">
      <c r="A298" s="253" t="s">
        <v>450</v>
      </c>
      <c r="B298" s="16" t="s">
        <v>451</v>
      </c>
      <c r="C298" s="11" t="s">
        <v>328</v>
      </c>
      <c r="D298" s="99">
        <v>57</v>
      </c>
      <c r="E298" s="14">
        <v>0.3</v>
      </c>
      <c r="F298" s="25">
        <f>D298-(D298*E298)</f>
        <v>39.900000000000006</v>
      </c>
      <c r="G298" s="16" t="s">
        <v>1568</v>
      </c>
      <c r="H298" s="16">
        <v>2005</v>
      </c>
      <c r="I298" s="13">
        <v>67</v>
      </c>
      <c r="J298" s="111" t="s">
        <v>347</v>
      </c>
    </row>
    <row r="299" spans="1:10" ht="12" customHeight="1">
      <c r="A299" s="253" t="s">
        <v>452</v>
      </c>
      <c r="B299" s="16" t="s">
        <v>453</v>
      </c>
      <c r="C299" s="11" t="s">
        <v>328</v>
      </c>
      <c r="D299" s="99">
        <v>79</v>
      </c>
      <c r="E299" s="14">
        <v>0.45</v>
      </c>
      <c r="F299" s="25">
        <f>D299-(D299*E299)</f>
        <v>43.449999999999996</v>
      </c>
      <c r="G299" s="16" t="s">
        <v>1568</v>
      </c>
      <c r="H299" s="16">
        <v>2005</v>
      </c>
      <c r="I299" s="13">
        <v>93.5</v>
      </c>
      <c r="J299" s="111" t="s">
        <v>347</v>
      </c>
    </row>
    <row r="300" spans="1:10" ht="12" customHeight="1">
      <c r="A300" s="253" t="s">
        <v>1586</v>
      </c>
      <c r="B300" s="16" t="s">
        <v>1587</v>
      </c>
      <c r="C300" s="11" t="s">
        <v>328</v>
      </c>
      <c r="D300" s="99">
        <v>122</v>
      </c>
      <c r="E300" s="14">
        <v>0.45</v>
      </c>
      <c r="F300" s="25">
        <f>D300-(D300*E300)</f>
        <v>67.1</v>
      </c>
      <c r="G300" s="16" t="s">
        <v>1568</v>
      </c>
      <c r="H300" s="16">
        <v>2005</v>
      </c>
      <c r="I300" s="13">
        <v>145</v>
      </c>
      <c r="J300" s="111" t="s">
        <v>347</v>
      </c>
    </row>
    <row r="301" spans="1:10" ht="12" customHeight="1">
      <c r="A301" s="255" t="s">
        <v>454</v>
      </c>
      <c r="B301" s="19" t="s">
        <v>455</v>
      </c>
      <c r="C301" s="18"/>
      <c r="D301" s="99"/>
      <c r="E301" s="14"/>
      <c r="G301" s="16"/>
      <c r="H301" s="16"/>
      <c r="I301" s="13"/>
      <c r="J301" s="111" t="s">
        <v>347</v>
      </c>
    </row>
    <row r="302" spans="1:10" ht="12" customHeight="1">
      <c r="A302" s="253" t="s">
        <v>456</v>
      </c>
      <c r="B302" s="16" t="s">
        <v>457</v>
      </c>
      <c r="C302" s="11" t="s">
        <v>328</v>
      </c>
      <c r="D302" s="99">
        <v>468</v>
      </c>
      <c r="E302" s="14">
        <v>0</v>
      </c>
      <c r="F302" s="25">
        <f>D302-(D302*E302)</f>
        <v>468</v>
      </c>
      <c r="G302" s="16" t="s">
        <v>1568</v>
      </c>
      <c r="H302" s="16">
        <v>2005</v>
      </c>
      <c r="I302" s="13"/>
      <c r="J302" s="111" t="s">
        <v>347</v>
      </c>
    </row>
    <row r="303" spans="1:10" ht="12" customHeight="1">
      <c r="A303" s="253" t="s">
        <v>458</v>
      </c>
      <c r="B303" s="16" t="s">
        <v>459</v>
      </c>
      <c r="C303" s="11" t="s">
        <v>328</v>
      </c>
      <c r="D303" s="99"/>
      <c r="E303" s="14"/>
      <c r="F303" s="25" t="s">
        <v>1597</v>
      </c>
      <c r="G303" s="16" t="s">
        <v>1568</v>
      </c>
      <c r="H303" s="16">
        <v>2005</v>
      </c>
      <c r="I303" s="13"/>
      <c r="J303" s="111" t="s">
        <v>347</v>
      </c>
    </row>
    <row r="304" spans="1:10" ht="12" customHeight="1">
      <c r="A304" s="255" t="s">
        <v>460</v>
      </c>
      <c r="B304" s="19" t="s">
        <v>461</v>
      </c>
      <c r="C304" s="38"/>
      <c r="D304" s="99"/>
      <c r="E304" s="14"/>
      <c r="F304" s="25" t="s">
        <v>1597</v>
      </c>
      <c r="G304" s="16"/>
      <c r="H304" s="16"/>
      <c r="I304" s="13"/>
      <c r="J304" s="111" t="s">
        <v>347</v>
      </c>
    </row>
    <row r="305" spans="1:10" ht="12" customHeight="1">
      <c r="A305" s="253" t="s">
        <v>462</v>
      </c>
      <c r="B305" s="16" t="s">
        <v>463</v>
      </c>
      <c r="C305" s="17" t="s">
        <v>328</v>
      </c>
      <c r="D305" s="99"/>
      <c r="E305" s="14"/>
      <c r="G305" s="16" t="s">
        <v>1568</v>
      </c>
      <c r="H305" s="16">
        <v>2005</v>
      </c>
      <c r="I305" s="36">
        <v>106</v>
      </c>
      <c r="J305" s="111" t="s">
        <v>347</v>
      </c>
    </row>
    <row r="306" spans="1:10" ht="12" customHeight="1">
      <c r="A306" s="253" t="s">
        <v>464</v>
      </c>
      <c r="B306" s="16" t="s">
        <v>465</v>
      </c>
      <c r="C306" s="17" t="s">
        <v>328</v>
      </c>
      <c r="D306" s="99">
        <v>133</v>
      </c>
      <c r="E306" s="14">
        <v>0.45</v>
      </c>
      <c r="F306" s="25">
        <f aca="true" t="shared" si="5" ref="F306:F324">D306-(D306*E306)</f>
        <v>73.15</v>
      </c>
      <c r="G306" s="16" t="s">
        <v>1568</v>
      </c>
      <c r="H306" s="16">
        <v>2005</v>
      </c>
      <c r="I306" s="36">
        <v>156</v>
      </c>
      <c r="J306" s="111" t="s">
        <v>347</v>
      </c>
    </row>
    <row r="307" spans="1:10" ht="12" customHeight="1">
      <c r="A307" s="253" t="s">
        <v>466</v>
      </c>
      <c r="B307" s="16" t="s">
        <v>467</v>
      </c>
      <c r="C307" s="17" t="s">
        <v>328</v>
      </c>
      <c r="D307" s="99">
        <v>177</v>
      </c>
      <c r="E307" s="14">
        <v>0.45</v>
      </c>
      <c r="F307" s="25">
        <f t="shared" si="5"/>
        <v>97.35</v>
      </c>
      <c r="G307" s="16" t="s">
        <v>1568</v>
      </c>
      <c r="H307" s="16">
        <v>2005</v>
      </c>
      <c r="I307" s="36">
        <v>210</v>
      </c>
      <c r="J307" s="111" t="s">
        <v>347</v>
      </c>
    </row>
    <row r="308" spans="1:10" ht="12" customHeight="1">
      <c r="A308" s="253" t="s">
        <v>468</v>
      </c>
      <c r="B308" s="16" t="s">
        <v>469</v>
      </c>
      <c r="C308" s="17" t="s">
        <v>328</v>
      </c>
      <c r="D308" s="99">
        <v>232</v>
      </c>
      <c r="E308" s="14">
        <v>0.45</v>
      </c>
      <c r="F308" s="25">
        <f t="shared" si="5"/>
        <v>127.6</v>
      </c>
      <c r="G308" s="16" t="s">
        <v>1568</v>
      </c>
      <c r="H308" s="16">
        <v>2005</v>
      </c>
      <c r="I308" s="36">
        <v>274</v>
      </c>
      <c r="J308" s="111" t="s">
        <v>347</v>
      </c>
    </row>
    <row r="309" spans="1:10" ht="12" customHeight="1">
      <c r="A309" s="253" t="s">
        <v>470</v>
      </c>
      <c r="B309" s="16" t="s">
        <v>471</v>
      </c>
      <c r="C309" s="17" t="s">
        <v>328</v>
      </c>
      <c r="D309" s="99">
        <v>274</v>
      </c>
      <c r="E309" s="14">
        <v>0.45</v>
      </c>
      <c r="F309" s="25">
        <f t="shared" si="5"/>
        <v>150.7</v>
      </c>
      <c r="G309" s="16" t="s">
        <v>1568</v>
      </c>
      <c r="H309" s="16">
        <v>2005</v>
      </c>
      <c r="I309" s="36">
        <v>324</v>
      </c>
      <c r="J309" s="111" t="s">
        <v>347</v>
      </c>
    </row>
    <row r="310" spans="1:10" ht="12" customHeight="1">
      <c r="A310" s="253" t="s">
        <v>472</v>
      </c>
      <c r="B310" s="16" t="s">
        <v>473</v>
      </c>
      <c r="C310" s="17" t="s">
        <v>328</v>
      </c>
      <c r="D310" s="99">
        <v>341</v>
      </c>
      <c r="E310" s="14">
        <v>0.45</v>
      </c>
      <c r="F310" s="25">
        <f t="shared" si="5"/>
        <v>187.54999999999998</v>
      </c>
      <c r="G310" s="16" t="s">
        <v>1568</v>
      </c>
      <c r="H310" s="16">
        <v>2005</v>
      </c>
      <c r="I310" s="36">
        <v>403</v>
      </c>
      <c r="J310" s="111" t="s">
        <v>347</v>
      </c>
    </row>
    <row r="311" spans="1:10" ht="12" customHeight="1">
      <c r="A311" s="253" t="s">
        <v>474</v>
      </c>
      <c r="B311" s="16" t="s">
        <v>475</v>
      </c>
      <c r="C311" s="17" t="s">
        <v>328</v>
      </c>
      <c r="D311" s="99">
        <v>499</v>
      </c>
      <c r="E311" s="14">
        <v>0.45</v>
      </c>
      <c r="F311" s="25">
        <f t="shared" si="5"/>
        <v>274.45</v>
      </c>
      <c r="G311" s="16" t="s">
        <v>1568</v>
      </c>
      <c r="H311" s="16">
        <v>2005</v>
      </c>
      <c r="I311" s="36">
        <v>590</v>
      </c>
      <c r="J311" s="111" t="s">
        <v>347</v>
      </c>
    </row>
    <row r="312" spans="1:10" ht="12" customHeight="1">
      <c r="A312" s="253" t="s">
        <v>476</v>
      </c>
      <c r="B312" s="16" t="s">
        <v>477</v>
      </c>
      <c r="C312" s="17" t="s">
        <v>328</v>
      </c>
      <c r="D312" s="99">
        <v>705</v>
      </c>
      <c r="E312" s="14">
        <v>0.45</v>
      </c>
      <c r="F312" s="25">
        <f t="shared" si="5"/>
        <v>387.75</v>
      </c>
      <c r="G312" s="16" t="s">
        <v>1568</v>
      </c>
      <c r="H312" s="16">
        <v>2005</v>
      </c>
      <c r="I312" s="36">
        <v>826</v>
      </c>
      <c r="J312" s="111" t="s">
        <v>347</v>
      </c>
    </row>
    <row r="313" spans="1:10" ht="12" customHeight="1">
      <c r="A313" s="253" t="s">
        <v>478</v>
      </c>
      <c r="B313" s="16" t="s">
        <v>479</v>
      </c>
      <c r="C313" s="17" t="s">
        <v>328</v>
      </c>
      <c r="D313" s="99">
        <v>84</v>
      </c>
      <c r="E313" s="14">
        <v>0.45</v>
      </c>
      <c r="F313" s="25">
        <f t="shared" si="5"/>
        <v>46.199999999999996</v>
      </c>
      <c r="G313" s="16" t="s">
        <v>1568</v>
      </c>
      <c r="H313" s="16">
        <v>2005</v>
      </c>
      <c r="I313" s="13">
        <v>98.5</v>
      </c>
      <c r="J313" s="111" t="s">
        <v>347</v>
      </c>
    </row>
    <row r="314" spans="1:10" ht="12" customHeight="1">
      <c r="A314" s="253" t="s">
        <v>480</v>
      </c>
      <c r="B314" s="16" t="s">
        <v>481</v>
      </c>
      <c r="C314" s="17" t="s">
        <v>328</v>
      </c>
      <c r="D314" s="99">
        <v>120</v>
      </c>
      <c r="E314" s="14">
        <v>0.45</v>
      </c>
      <c r="F314" s="25">
        <f t="shared" si="5"/>
        <v>66</v>
      </c>
      <c r="G314" s="16" t="s">
        <v>1568</v>
      </c>
      <c r="H314" s="16">
        <v>2005</v>
      </c>
      <c r="I314" s="13">
        <v>142</v>
      </c>
      <c r="J314" s="111" t="s">
        <v>347</v>
      </c>
    </row>
    <row r="315" spans="1:10" ht="12" customHeight="1">
      <c r="A315" s="253" t="s">
        <v>482</v>
      </c>
      <c r="B315" s="16" t="s">
        <v>483</v>
      </c>
      <c r="C315" s="17" t="s">
        <v>328</v>
      </c>
      <c r="D315" s="99">
        <v>154</v>
      </c>
      <c r="E315" s="14">
        <v>0.45</v>
      </c>
      <c r="F315" s="25">
        <f t="shared" si="5"/>
        <v>84.7</v>
      </c>
      <c r="G315" s="16" t="s">
        <v>1568</v>
      </c>
      <c r="H315" s="16">
        <v>2005</v>
      </c>
      <c r="I315" s="13">
        <v>182</v>
      </c>
      <c r="J315" s="111" t="s">
        <v>347</v>
      </c>
    </row>
    <row r="316" spans="1:10" ht="12" customHeight="1">
      <c r="A316" s="253" t="s">
        <v>484</v>
      </c>
      <c r="B316" s="16" t="s">
        <v>485</v>
      </c>
      <c r="C316" s="17" t="s">
        <v>328</v>
      </c>
      <c r="D316" s="99">
        <v>191</v>
      </c>
      <c r="E316" s="14">
        <v>0.45</v>
      </c>
      <c r="F316" s="25">
        <f t="shared" si="5"/>
        <v>105.05</v>
      </c>
      <c r="G316" s="16" t="s">
        <v>1568</v>
      </c>
      <c r="H316" s="16">
        <v>2005</v>
      </c>
      <c r="I316" s="13">
        <v>225</v>
      </c>
      <c r="J316" s="111" t="s">
        <v>347</v>
      </c>
    </row>
    <row r="317" spans="1:10" ht="12" customHeight="1">
      <c r="A317" s="253" t="s">
        <v>486</v>
      </c>
      <c r="B317" s="16" t="s">
        <v>487</v>
      </c>
      <c r="C317" s="17" t="s">
        <v>328</v>
      </c>
      <c r="D317" s="99">
        <v>225</v>
      </c>
      <c r="E317" s="14">
        <v>0.45</v>
      </c>
      <c r="F317" s="25">
        <f t="shared" si="5"/>
        <v>123.75</v>
      </c>
      <c r="G317" s="16" t="s">
        <v>1568</v>
      </c>
      <c r="H317" s="16">
        <v>2005</v>
      </c>
      <c r="I317" s="13">
        <v>266</v>
      </c>
      <c r="J317" s="111" t="s">
        <v>347</v>
      </c>
    </row>
    <row r="318" spans="1:10" ht="12" customHeight="1">
      <c r="A318" s="253" t="s">
        <v>488</v>
      </c>
      <c r="B318" s="16" t="s">
        <v>489</v>
      </c>
      <c r="C318" s="17" t="s">
        <v>328</v>
      </c>
      <c r="D318" s="99">
        <v>288</v>
      </c>
      <c r="E318" s="14">
        <v>0.45</v>
      </c>
      <c r="F318" s="25">
        <f t="shared" si="5"/>
        <v>158.4</v>
      </c>
      <c r="G318" s="16" t="s">
        <v>1568</v>
      </c>
      <c r="H318" s="16">
        <v>2005</v>
      </c>
      <c r="I318" s="13">
        <v>340</v>
      </c>
      <c r="J318" s="111" t="s">
        <v>347</v>
      </c>
    </row>
    <row r="319" spans="1:10" ht="12" customHeight="1">
      <c r="A319" s="253" t="s">
        <v>490</v>
      </c>
      <c r="B319" s="16" t="s">
        <v>491</v>
      </c>
      <c r="C319" s="17" t="s">
        <v>328</v>
      </c>
      <c r="D319" s="99">
        <v>391</v>
      </c>
      <c r="E319" s="14">
        <v>0.45</v>
      </c>
      <c r="F319" s="25">
        <f t="shared" si="5"/>
        <v>215.04999999999998</v>
      </c>
      <c r="G319" s="16" t="s">
        <v>1568</v>
      </c>
      <c r="H319" s="16">
        <v>2005</v>
      </c>
      <c r="I319" s="13">
        <v>462</v>
      </c>
      <c r="J319" s="111" t="s">
        <v>347</v>
      </c>
    </row>
    <row r="320" spans="1:10" ht="12" customHeight="1">
      <c r="A320" s="253" t="s">
        <v>492</v>
      </c>
      <c r="B320" s="16" t="s">
        <v>493</v>
      </c>
      <c r="C320" s="17" t="s">
        <v>328</v>
      </c>
      <c r="D320" s="99">
        <v>585</v>
      </c>
      <c r="E320" s="14">
        <v>0.45</v>
      </c>
      <c r="F320" s="25">
        <f t="shared" si="5"/>
        <v>321.75</v>
      </c>
      <c r="G320" s="16" t="s">
        <v>1568</v>
      </c>
      <c r="H320" s="16">
        <v>2005</v>
      </c>
      <c r="I320" s="13">
        <v>685</v>
      </c>
      <c r="J320" s="111" t="s">
        <v>347</v>
      </c>
    </row>
    <row r="321" spans="1:10" ht="12" customHeight="1">
      <c r="A321" s="253" t="s">
        <v>1573</v>
      </c>
      <c r="B321" s="12" t="s">
        <v>1574</v>
      </c>
      <c r="C321" s="11" t="s">
        <v>328</v>
      </c>
      <c r="D321" s="99">
        <v>625</v>
      </c>
      <c r="E321" s="14">
        <v>0.1</v>
      </c>
      <c r="F321" s="25">
        <f t="shared" si="5"/>
        <v>562.5</v>
      </c>
      <c r="G321" s="16" t="s">
        <v>1568</v>
      </c>
      <c r="H321" s="16">
        <v>2005</v>
      </c>
      <c r="I321" s="13"/>
      <c r="J321" s="111" t="s">
        <v>347</v>
      </c>
    </row>
    <row r="322" spans="1:10" ht="12" customHeight="1">
      <c r="A322" s="253" t="s">
        <v>1573</v>
      </c>
      <c r="B322" s="12" t="s">
        <v>1581</v>
      </c>
      <c r="C322" s="11" t="s">
        <v>328</v>
      </c>
      <c r="D322" s="99">
        <v>448</v>
      </c>
      <c r="E322" s="14">
        <v>0.1</v>
      </c>
      <c r="F322" s="25">
        <f t="shared" si="5"/>
        <v>403.2</v>
      </c>
      <c r="G322" s="16" t="s">
        <v>1568</v>
      </c>
      <c r="H322" s="16">
        <v>2005</v>
      </c>
      <c r="I322" s="13"/>
      <c r="J322" s="111" t="s">
        <v>347</v>
      </c>
    </row>
    <row r="323" spans="1:10" ht="12" customHeight="1">
      <c r="A323" s="253" t="s">
        <v>1573</v>
      </c>
      <c r="B323" s="16" t="s">
        <v>1588</v>
      </c>
      <c r="C323" s="11" t="s">
        <v>328</v>
      </c>
      <c r="D323" s="99">
        <v>177</v>
      </c>
      <c r="E323" s="14">
        <v>0.45</v>
      </c>
      <c r="F323" s="25">
        <f t="shared" si="5"/>
        <v>97.35</v>
      </c>
      <c r="G323" s="16" t="s">
        <v>1568</v>
      </c>
      <c r="H323" s="16">
        <v>2005</v>
      </c>
      <c r="I323" s="13"/>
      <c r="J323" s="111" t="s">
        <v>347</v>
      </c>
    </row>
    <row r="324" spans="1:10" ht="12" customHeight="1">
      <c r="A324" s="253" t="s">
        <v>1589</v>
      </c>
      <c r="B324" s="16" t="s">
        <v>1590</v>
      </c>
      <c r="C324" s="11" t="s">
        <v>328</v>
      </c>
      <c r="D324" s="99">
        <v>232</v>
      </c>
      <c r="E324" s="14">
        <v>0.45</v>
      </c>
      <c r="F324" s="25">
        <f t="shared" si="5"/>
        <v>127.6</v>
      </c>
      <c r="G324" s="16" t="s">
        <v>1568</v>
      </c>
      <c r="H324" s="16">
        <v>2005</v>
      </c>
      <c r="I324" s="13"/>
      <c r="J324" s="111" t="s">
        <v>347</v>
      </c>
    </row>
    <row r="325" spans="1:10" ht="12" customHeight="1">
      <c r="A325" s="255" t="s">
        <v>494</v>
      </c>
      <c r="B325" s="19" t="s">
        <v>495</v>
      </c>
      <c r="C325" s="38"/>
      <c r="D325" s="99"/>
      <c r="E325" s="14"/>
      <c r="G325" s="16"/>
      <c r="H325" s="16"/>
      <c r="I325" s="13"/>
      <c r="J325" s="111" t="s">
        <v>347</v>
      </c>
    </row>
    <row r="326" spans="1:10" ht="12" customHeight="1">
      <c r="A326" s="253" t="s">
        <v>496</v>
      </c>
      <c r="B326" s="16" t="s">
        <v>497</v>
      </c>
      <c r="C326" s="17" t="s">
        <v>308</v>
      </c>
      <c r="D326" s="99">
        <v>97</v>
      </c>
      <c r="E326" s="14">
        <v>0.52</v>
      </c>
      <c r="F326" s="25">
        <f aca="true" t="shared" si="6" ref="F326:F332">D326-(D326*E326)</f>
        <v>46.559999999999995</v>
      </c>
      <c r="G326" s="16" t="s">
        <v>1598</v>
      </c>
      <c r="H326" s="16">
        <v>2006</v>
      </c>
      <c r="I326" s="13">
        <v>116</v>
      </c>
      <c r="J326" s="111" t="s">
        <v>347</v>
      </c>
    </row>
    <row r="327" spans="1:10" ht="12" customHeight="1">
      <c r="A327" s="253" t="s">
        <v>498</v>
      </c>
      <c r="B327" s="16" t="s">
        <v>499</v>
      </c>
      <c r="C327" s="17" t="s">
        <v>308</v>
      </c>
      <c r="D327" s="99">
        <v>104</v>
      </c>
      <c r="E327" s="14">
        <v>0.52</v>
      </c>
      <c r="F327" s="25">
        <f t="shared" si="6"/>
        <v>49.92</v>
      </c>
      <c r="G327" s="16" t="s">
        <v>1598</v>
      </c>
      <c r="H327" s="16">
        <v>2006</v>
      </c>
      <c r="I327" s="13">
        <v>125</v>
      </c>
      <c r="J327" s="111" t="s">
        <v>347</v>
      </c>
    </row>
    <row r="328" spans="1:10" ht="12" customHeight="1">
      <c r="A328" s="253" t="s">
        <v>500</v>
      </c>
      <c r="B328" s="16" t="s">
        <v>501</v>
      </c>
      <c r="C328" s="17" t="s">
        <v>308</v>
      </c>
      <c r="D328" s="99">
        <v>127</v>
      </c>
      <c r="E328" s="14">
        <v>0.52</v>
      </c>
      <c r="F328" s="25">
        <f t="shared" si="6"/>
        <v>60.959999999999994</v>
      </c>
      <c r="G328" s="16" t="s">
        <v>1598</v>
      </c>
      <c r="H328" s="16">
        <v>2006</v>
      </c>
      <c r="I328" s="13">
        <v>152</v>
      </c>
      <c r="J328" s="111" t="s">
        <v>347</v>
      </c>
    </row>
    <row r="329" spans="1:10" ht="12" customHeight="1">
      <c r="A329" s="253" t="s">
        <v>502</v>
      </c>
      <c r="B329" s="16" t="s">
        <v>503</v>
      </c>
      <c r="C329" s="17" t="s">
        <v>308</v>
      </c>
      <c r="D329" s="99">
        <v>157</v>
      </c>
      <c r="E329" s="14">
        <v>0.52</v>
      </c>
      <c r="F329" s="25">
        <f t="shared" si="6"/>
        <v>75.36</v>
      </c>
      <c r="G329" s="16" t="s">
        <v>1598</v>
      </c>
      <c r="H329" s="16">
        <v>2006</v>
      </c>
      <c r="I329" s="13">
        <v>189</v>
      </c>
      <c r="J329" s="111" t="s">
        <v>347</v>
      </c>
    </row>
    <row r="330" spans="1:10" ht="12" customHeight="1">
      <c r="A330" s="253" t="s">
        <v>504</v>
      </c>
      <c r="B330" s="16" t="s">
        <v>505</v>
      </c>
      <c r="C330" s="17" t="s">
        <v>308</v>
      </c>
      <c r="D330" s="99">
        <v>190</v>
      </c>
      <c r="E330" s="14">
        <v>0.52</v>
      </c>
      <c r="F330" s="25">
        <f t="shared" si="6"/>
        <v>91.2</v>
      </c>
      <c r="G330" s="16" t="s">
        <v>1598</v>
      </c>
      <c r="H330" s="16">
        <v>2006</v>
      </c>
      <c r="I330" s="13">
        <v>229</v>
      </c>
      <c r="J330" s="111" t="s">
        <v>347</v>
      </c>
    </row>
    <row r="331" spans="1:10" ht="12" customHeight="1">
      <c r="A331" s="253" t="s">
        <v>506</v>
      </c>
      <c r="B331" s="16" t="s">
        <v>507</v>
      </c>
      <c r="C331" s="17" t="s">
        <v>308</v>
      </c>
      <c r="D331" s="99">
        <v>257</v>
      </c>
      <c r="E331" s="14">
        <v>0.52</v>
      </c>
      <c r="F331" s="25">
        <f t="shared" si="6"/>
        <v>123.35999999999999</v>
      </c>
      <c r="G331" s="16" t="s">
        <v>1598</v>
      </c>
      <c r="H331" s="16">
        <v>2006</v>
      </c>
      <c r="I331" s="13">
        <v>310</v>
      </c>
      <c r="J331" s="111" t="s">
        <v>347</v>
      </c>
    </row>
    <row r="332" spans="1:10" ht="12" customHeight="1">
      <c r="A332" s="253" t="s">
        <v>509</v>
      </c>
      <c r="B332" s="16" t="s">
        <v>510</v>
      </c>
      <c r="C332" s="17" t="s">
        <v>308</v>
      </c>
      <c r="D332" s="99">
        <v>309</v>
      </c>
      <c r="E332" s="14">
        <v>0.52</v>
      </c>
      <c r="F332" s="25">
        <f t="shared" si="6"/>
        <v>148.32</v>
      </c>
      <c r="G332" s="16" t="s">
        <v>1598</v>
      </c>
      <c r="H332" s="16">
        <v>2006</v>
      </c>
      <c r="I332" s="13">
        <v>372</v>
      </c>
      <c r="J332" s="111" t="s">
        <v>347</v>
      </c>
    </row>
    <row r="333" spans="1:10" ht="12" customHeight="1">
      <c r="A333" s="253" t="s">
        <v>511</v>
      </c>
      <c r="B333" s="16" t="s">
        <v>512</v>
      </c>
      <c r="C333" s="17" t="s">
        <v>308</v>
      </c>
      <c r="D333" s="99"/>
      <c r="E333" s="14"/>
      <c r="G333" s="16"/>
      <c r="H333" s="16">
        <v>2006</v>
      </c>
      <c r="I333" s="13">
        <v>460</v>
      </c>
      <c r="J333" s="111" t="s">
        <v>347</v>
      </c>
    </row>
    <row r="334" spans="1:10" ht="12" customHeight="1">
      <c r="A334" s="253" t="s">
        <v>513</v>
      </c>
      <c r="B334" s="16" t="s">
        <v>514</v>
      </c>
      <c r="C334" s="17" t="s">
        <v>308</v>
      </c>
      <c r="D334" s="99">
        <v>452</v>
      </c>
      <c r="E334" s="14">
        <v>0.52</v>
      </c>
      <c r="F334" s="25">
        <f>D334-(D334*E334)</f>
        <v>216.95999999999998</v>
      </c>
      <c r="G334" s="16" t="s">
        <v>1598</v>
      </c>
      <c r="H334" s="16">
        <v>2006</v>
      </c>
      <c r="I334" s="13">
        <v>411</v>
      </c>
      <c r="J334" s="111" t="s">
        <v>347</v>
      </c>
    </row>
    <row r="335" spans="1:10" ht="12" customHeight="1">
      <c r="A335" s="253" t="s">
        <v>515</v>
      </c>
      <c r="B335" s="16" t="s">
        <v>516</v>
      </c>
      <c r="C335" s="17" t="s">
        <v>308</v>
      </c>
      <c r="D335" s="99">
        <v>650</v>
      </c>
      <c r="E335" s="14">
        <v>0.52</v>
      </c>
      <c r="F335" s="25">
        <f>D335-(D335*E335)</f>
        <v>312</v>
      </c>
      <c r="G335" s="16" t="s">
        <v>1598</v>
      </c>
      <c r="H335" s="16">
        <v>2006</v>
      </c>
      <c r="I335" s="13"/>
      <c r="J335" s="111" t="s">
        <v>347</v>
      </c>
    </row>
    <row r="336" spans="1:10" ht="12" customHeight="1">
      <c r="A336" s="255" t="s">
        <v>517</v>
      </c>
      <c r="B336" s="19" t="s">
        <v>518</v>
      </c>
      <c r="C336" s="38"/>
      <c r="D336" s="99"/>
      <c r="E336" s="14"/>
      <c r="G336" s="16"/>
      <c r="H336" s="16"/>
      <c r="I336" s="13"/>
      <c r="J336" s="111" t="s">
        <v>347</v>
      </c>
    </row>
    <row r="337" spans="1:10" ht="12" customHeight="1">
      <c r="A337" s="253" t="s">
        <v>519</v>
      </c>
      <c r="B337" s="16" t="s">
        <v>520</v>
      </c>
      <c r="C337" s="17" t="s">
        <v>308</v>
      </c>
      <c r="D337" s="99">
        <v>145</v>
      </c>
      <c r="E337" s="14">
        <v>0.52</v>
      </c>
      <c r="F337" s="25">
        <f aca="true" t="shared" si="7" ref="F337:F343">D337-(D337*E337)</f>
        <v>69.6</v>
      </c>
      <c r="G337" s="16" t="s">
        <v>1598</v>
      </c>
      <c r="H337" s="16">
        <v>2006</v>
      </c>
      <c r="I337" s="13">
        <v>170</v>
      </c>
      <c r="J337" s="111" t="s">
        <v>347</v>
      </c>
    </row>
    <row r="338" spans="1:10" ht="12" customHeight="1">
      <c r="A338" s="253" t="s">
        <v>521</v>
      </c>
      <c r="B338" s="16" t="s">
        <v>522</v>
      </c>
      <c r="C338" s="17" t="s">
        <v>308</v>
      </c>
      <c r="D338" s="99">
        <v>159</v>
      </c>
      <c r="E338" s="14">
        <v>0.52</v>
      </c>
      <c r="F338" s="25">
        <f t="shared" si="7"/>
        <v>76.32</v>
      </c>
      <c r="G338" s="16" t="s">
        <v>1598</v>
      </c>
      <c r="H338" s="16">
        <v>2006</v>
      </c>
      <c r="I338" s="13">
        <v>186</v>
      </c>
      <c r="J338" s="111" t="s">
        <v>347</v>
      </c>
    </row>
    <row r="339" spans="1:10" ht="12" customHeight="1">
      <c r="A339" s="253" t="s">
        <v>523</v>
      </c>
      <c r="B339" s="16" t="s">
        <v>524</v>
      </c>
      <c r="C339" s="17" t="s">
        <v>308</v>
      </c>
      <c r="D339" s="99">
        <v>199</v>
      </c>
      <c r="E339" s="14">
        <v>0.52</v>
      </c>
      <c r="F339" s="25">
        <f t="shared" si="7"/>
        <v>95.52</v>
      </c>
      <c r="G339" s="16" t="s">
        <v>1598</v>
      </c>
      <c r="H339" s="16">
        <v>2006</v>
      </c>
      <c r="I339" s="13">
        <v>233</v>
      </c>
      <c r="J339" s="111" t="s">
        <v>347</v>
      </c>
    </row>
    <row r="340" spans="1:10" ht="12" customHeight="1">
      <c r="A340" s="253" t="s">
        <v>525</v>
      </c>
      <c r="B340" s="16" t="s">
        <v>526</v>
      </c>
      <c r="C340" s="17" t="s">
        <v>308</v>
      </c>
      <c r="D340" s="99">
        <v>252</v>
      </c>
      <c r="E340" s="14">
        <v>0.52</v>
      </c>
      <c r="F340" s="25">
        <f t="shared" si="7"/>
        <v>120.96000000000001</v>
      </c>
      <c r="G340" s="16" t="s">
        <v>1598</v>
      </c>
      <c r="H340" s="16">
        <v>2006</v>
      </c>
      <c r="I340" s="13">
        <v>296</v>
      </c>
      <c r="J340" s="111" t="s">
        <v>347</v>
      </c>
    </row>
    <row r="341" spans="1:10" ht="12" customHeight="1">
      <c r="A341" s="253" t="s">
        <v>527</v>
      </c>
      <c r="B341" s="16" t="s">
        <v>528</v>
      </c>
      <c r="C341" s="17" t="s">
        <v>308</v>
      </c>
      <c r="D341" s="99">
        <v>317</v>
      </c>
      <c r="E341" s="14">
        <v>0.52</v>
      </c>
      <c r="F341" s="25">
        <f t="shared" si="7"/>
        <v>152.16</v>
      </c>
      <c r="G341" s="16" t="s">
        <v>1598</v>
      </c>
      <c r="H341" s="16">
        <v>2006</v>
      </c>
      <c r="I341" s="13">
        <v>371</v>
      </c>
      <c r="J341" s="111" t="s">
        <v>347</v>
      </c>
    </row>
    <row r="342" spans="1:10" ht="12" customHeight="1">
      <c r="A342" s="253" t="s">
        <v>529</v>
      </c>
      <c r="B342" s="16" t="s">
        <v>530</v>
      </c>
      <c r="C342" s="17" t="s">
        <v>308</v>
      </c>
      <c r="D342" s="99">
        <v>373</v>
      </c>
      <c r="E342" s="14">
        <v>0.52</v>
      </c>
      <c r="F342" s="25">
        <f t="shared" si="7"/>
        <v>179.04</v>
      </c>
      <c r="G342" s="16" t="s">
        <v>1598</v>
      </c>
      <c r="H342" s="16">
        <v>2006</v>
      </c>
      <c r="I342" s="13">
        <v>438</v>
      </c>
      <c r="J342" s="111" t="s">
        <v>347</v>
      </c>
    </row>
    <row r="343" spans="1:10" ht="12" customHeight="1">
      <c r="A343" s="253" t="s">
        <v>531</v>
      </c>
      <c r="B343" s="16" t="s">
        <v>532</v>
      </c>
      <c r="C343" s="17" t="s">
        <v>308</v>
      </c>
      <c r="D343" s="99">
        <v>445</v>
      </c>
      <c r="E343" s="14">
        <v>0.52</v>
      </c>
      <c r="F343" s="25">
        <f t="shared" si="7"/>
        <v>213.6</v>
      </c>
      <c r="G343" s="16" t="s">
        <v>1598</v>
      </c>
      <c r="H343" s="16">
        <v>2006</v>
      </c>
      <c r="I343" s="13">
        <v>522</v>
      </c>
      <c r="J343" s="111" t="s">
        <v>347</v>
      </c>
    </row>
    <row r="344" spans="1:10" ht="12" customHeight="1">
      <c r="A344" s="253" t="s">
        <v>533</v>
      </c>
      <c r="B344" s="16" t="s">
        <v>534</v>
      </c>
      <c r="C344" s="17" t="s">
        <v>308</v>
      </c>
      <c r="D344" s="99"/>
      <c r="E344" s="14"/>
      <c r="G344" s="16" t="s">
        <v>1598</v>
      </c>
      <c r="H344" s="16">
        <v>2006</v>
      </c>
      <c r="I344" s="13">
        <v>630</v>
      </c>
      <c r="J344" s="111" t="s">
        <v>347</v>
      </c>
    </row>
    <row r="345" spans="1:10" ht="12" customHeight="1">
      <c r="A345" s="253" t="s">
        <v>535</v>
      </c>
      <c r="B345" s="16" t="s">
        <v>536</v>
      </c>
      <c r="C345" s="17" t="s">
        <v>308</v>
      </c>
      <c r="D345" s="99">
        <v>630</v>
      </c>
      <c r="E345" s="14">
        <v>0.52</v>
      </c>
      <c r="F345" s="25">
        <f>D345-(D345*E345)</f>
        <v>302.4</v>
      </c>
      <c r="G345" s="16" t="s">
        <v>1598</v>
      </c>
      <c r="H345" s="16">
        <v>2006</v>
      </c>
      <c r="I345" s="13">
        <v>736</v>
      </c>
      <c r="J345" s="111" t="s">
        <v>347</v>
      </c>
    </row>
    <row r="346" spans="1:10" ht="12" customHeight="1">
      <c r="A346" s="253" t="s">
        <v>537</v>
      </c>
      <c r="B346" s="16" t="s">
        <v>538</v>
      </c>
      <c r="C346" s="17" t="s">
        <v>308</v>
      </c>
      <c r="D346" s="99">
        <v>850</v>
      </c>
      <c r="E346" s="14">
        <v>0.52</v>
      </c>
      <c r="F346" s="25">
        <f>D346-(D346*E346)</f>
        <v>408</v>
      </c>
      <c r="G346" s="16" t="s">
        <v>1598</v>
      </c>
      <c r="H346" s="16">
        <v>2006</v>
      </c>
      <c r="I346" s="13">
        <v>973</v>
      </c>
      <c r="J346" s="111" t="s">
        <v>347</v>
      </c>
    </row>
    <row r="347" spans="1:10" ht="12" customHeight="1">
      <c r="A347" s="255" t="s">
        <v>539</v>
      </c>
      <c r="B347" s="19" t="s">
        <v>540</v>
      </c>
      <c r="C347" s="38"/>
      <c r="D347" s="99"/>
      <c r="E347" s="14"/>
      <c r="G347" s="16"/>
      <c r="H347" s="16"/>
      <c r="I347" s="13"/>
      <c r="J347" s="111" t="s">
        <v>347</v>
      </c>
    </row>
    <row r="348" spans="1:10" ht="12" customHeight="1">
      <c r="A348" s="253" t="s">
        <v>541</v>
      </c>
      <c r="B348" s="16" t="s">
        <v>542</v>
      </c>
      <c r="C348" s="17" t="s">
        <v>328</v>
      </c>
      <c r="D348" s="99">
        <v>220</v>
      </c>
      <c r="E348" s="14">
        <v>0.45</v>
      </c>
      <c r="F348" s="25">
        <f aca="true" t="shared" si="8" ref="F348:F353">D348-(D348*E348)</f>
        <v>121</v>
      </c>
      <c r="G348" s="16" t="s">
        <v>1598</v>
      </c>
      <c r="H348" s="16">
        <v>2006</v>
      </c>
      <c r="I348" s="13">
        <v>260</v>
      </c>
      <c r="J348" s="111" t="s">
        <v>347</v>
      </c>
    </row>
    <row r="349" spans="1:10" ht="12" customHeight="1">
      <c r="A349" s="253" t="s">
        <v>543</v>
      </c>
      <c r="B349" s="16" t="s">
        <v>544</v>
      </c>
      <c r="C349" s="17" t="s">
        <v>328</v>
      </c>
      <c r="D349" s="99">
        <v>283</v>
      </c>
      <c r="E349" s="14">
        <v>0.45</v>
      </c>
      <c r="F349" s="25">
        <f t="shared" si="8"/>
        <v>155.64999999999998</v>
      </c>
      <c r="G349" s="16" t="s">
        <v>1598</v>
      </c>
      <c r="H349" s="16">
        <v>2006</v>
      </c>
      <c r="I349" s="13">
        <v>334</v>
      </c>
      <c r="J349" s="111" t="s">
        <v>347</v>
      </c>
    </row>
    <row r="350" spans="1:10" ht="12" customHeight="1">
      <c r="A350" s="253" t="s">
        <v>545</v>
      </c>
      <c r="B350" s="16" t="s">
        <v>546</v>
      </c>
      <c r="C350" s="17" t="s">
        <v>328</v>
      </c>
      <c r="D350" s="99">
        <v>352</v>
      </c>
      <c r="E350" s="14">
        <v>0.45</v>
      </c>
      <c r="F350" s="25">
        <f t="shared" si="8"/>
        <v>193.6</v>
      </c>
      <c r="G350" s="16" t="s">
        <v>1598</v>
      </c>
      <c r="H350" s="16">
        <v>2006</v>
      </c>
      <c r="I350" s="13">
        <v>416</v>
      </c>
      <c r="J350" s="111" t="s">
        <v>347</v>
      </c>
    </row>
    <row r="351" spans="1:10" ht="12" customHeight="1">
      <c r="A351" s="253" t="s">
        <v>547</v>
      </c>
      <c r="B351" s="16" t="s">
        <v>548</v>
      </c>
      <c r="C351" s="17" t="s">
        <v>328</v>
      </c>
      <c r="D351" s="99">
        <v>420</v>
      </c>
      <c r="E351" s="14">
        <v>0.45</v>
      </c>
      <c r="F351" s="25">
        <f t="shared" si="8"/>
        <v>231</v>
      </c>
      <c r="G351" s="16" t="s">
        <v>1598</v>
      </c>
      <c r="H351" s="16">
        <v>2006</v>
      </c>
      <c r="I351" s="13">
        <v>497</v>
      </c>
      <c r="J351" s="111" t="s">
        <v>347</v>
      </c>
    </row>
    <row r="352" spans="1:10" ht="12" customHeight="1">
      <c r="A352" s="253" t="s">
        <v>549</v>
      </c>
      <c r="B352" s="16" t="s">
        <v>548</v>
      </c>
      <c r="C352" s="17" t="s">
        <v>328</v>
      </c>
      <c r="D352" s="99">
        <v>506</v>
      </c>
      <c r="E352" s="14">
        <v>0.45</v>
      </c>
      <c r="F352" s="25">
        <f t="shared" si="8"/>
        <v>278.29999999999995</v>
      </c>
      <c r="G352" s="16" t="s">
        <v>1598</v>
      </c>
      <c r="H352" s="16">
        <v>2006</v>
      </c>
      <c r="I352" s="13">
        <v>598</v>
      </c>
      <c r="J352" s="111" t="s">
        <v>347</v>
      </c>
    </row>
    <row r="353" spans="1:10" ht="12" customHeight="1">
      <c r="A353" s="253" t="s">
        <v>550</v>
      </c>
      <c r="B353" s="16" t="s">
        <v>544</v>
      </c>
      <c r="C353" s="17" t="s">
        <v>328</v>
      </c>
      <c r="D353" s="99">
        <v>392</v>
      </c>
      <c r="E353" s="14">
        <v>0.45</v>
      </c>
      <c r="F353" s="25">
        <f t="shared" si="8"/>
        <v>215.6</v>
      </c>
      <c r="G353" s="16" t="s">
        <v>1598</v>
      </c>
      <c r="H353" s="16">
        <v>2006</v>
      </c>
      <c r="I353" s="13">
        <v>463</v>
      </c>
      <c r="J353" s="111" t="s">
        <v>347</v>
      </c>
    </row>
    <row r="354" spans="1:10" ht="12" customHeight="1">
      <c r="A354" s="255" t="s">
        <v>551</v>
      </c>
      <c r="B354" s="19" t="s">
        <v>552</v>
      </c>
      <c r="C354" s="38"/>
      <c r="D354" s="99"/>
      <c r="E354" s="14"/>
      <c r="G354" s="16"/>
      <c r="H354" s="16"/>
      <c r="I354" s="13"/>
      <c r="J354" s="111" t="s">
        <v>347</v>
      </c>
    </row>
    <row r="355" spans="1:10" ht="12" customHeight="1">
      <c r="A355" s="253" t="s">
        <v>553</v>
      </c>
      <c r="B355" s="16" t="s">
        <v>554</v>
      </c>
      <c r="C355" s="17" t="s">
        <v>328</v>
      </c>
      <c r="D355" s="99">
        <v>223</v>
      </c>
      <c r="E355" s="14">
        <v>0.45</v>
      </c>
      <c r="F355" s="25">
        <f>D355-(D355*E355)</f>
        <v>122.64999999999999</v>
      </c>
      <c r="G355" s="16" t="s">
        <v>1598</v>
      </c>
      <c r="H355" s="16">
        <v>2006</v>
      </c>
      <c r="I355" s="13">
        <v>264</v>
      </c>
      <c r="J355" s="111" t="s">
        <v>347</v>
      </c>
    </row>
    <row r="356" spans="1:10" ht="12" customHeight="1">
      <c r="A356" s="253" t="s">
        <v>555</v>
      </c>
      <c r="B356" s="16" t="s">
        <v>556</v>
      </c>
      <c r="C356" s="17" t="s">
        <v>328</v>
      </c>
      <c r="D356" s="99">
        <v>297</v>
      </c>
      <c r="E356" s="14">
        <v>0.45</v>
      </c>
      <c r="F356" s="25">
        <f>D356-(D356*E356)</f>
        <v>163.35</v>
      </c>
      <c r="G356" s="16" t="s">
        <v>1598</v>
      </c>
      <c r="H356" s="16">
        <v>2006</v>
      </c>
      <c r="I356" s="13">
        <v>351</v>
      </c>
      <c r="J356" s="111" t="s">
        <v>347</v>
      </c>
    </row>
    <row r="357" spans="1:10" ht="12" customHeight="1">
      <c r="A357" s="255" t="s">
        <v>557</v>
      </c>
      <c r="B357" s="19" t="s">
        <v>558</v>
      </c>
      <c r="C357" s="38"/>
      <c r="D357" s="99"/>
      <c r="E357" s="14"/>
      <c r="G357" s="16"/>
      <c r="H357" s="16"/>
      <c r="I357" s="13"/>
      <c r="J357" s="111" t="s">
        <v>347</v>
      </c>
    </row>
    <row r="358" spans="1:10" ht="12" customHeight="1">
      <c r="A358" s="253" t="s">
        <v>559</v>
      </c>
      <c r="B358" s="16" t="s">
        <v>560</v>
      </c>
      <c r="C358" s="17" t="s">
        <v>328</v>
      </c>
      <c r="D358" s="99">
        <v>185</v>
      </c>
      <c r="E358" s="14">
        <v>0.3</v>
      </c>
      <c r="F358" s="25">
        <f>D358-(D358*E358)</f>
        <v>129.5</v>
      </c>
      <c r="G358" s="16" t="s">
        <v>1598</v>
      </c>
      <c r="H358" s="16">
        <v>2006</v>
      </c>
      <c r="I358" s="13">
        <v>117</v>
      </c>
      <c r="J358" s="111" t="s">
        <v>347</v>
      </c>
    </row>
    <row r="359" spans="1:10" ht="12" customHeight="1">
      <c r="A359" s="253" t="s">
        <v>561</v>
      </c>
      <c r="B359" s="16" t="s">
        <v>562</v>
      </c>
      <c r="C359" s="17" t="s">
        <v>328</v>
      </c>
      <c r="D359" s="99">
        <v>251</v>
      </c>
      <c r="E359" s="14">
        <v>0.3</v>
      </c>
      <c r="F359" s="25">
        <f>D359-(D359*E359)</f>
        <v>175.7</v>
      </c>
      <c r="G359" s="16" t="s">
        <v>1598</v>
      </c>
      <c r="H359" s="16">
        <v>2006</v>
      </c>
      <c r="I359" s="13">
        <v>140</v>
      </c>
      <c r="J359" s="111" t="s">
        <v>347</v>
      </c>
    </row>
    <row r="360" spans="1:10" ht="12" customHeight="1">
      <c r="A360" s="253" t="s">
        <v>563</v>
      </c>
      <c r="B360" s="16" t="s">
        <v>564</v>
      </c>
      <c r="C360" s="17" t="s">
        <v>328</v>
      </c>
      <c r="D360" s="99">
        <v>304</v>
      </c>
      <c r="E360" s="14">
        <v>0.3</v>
      </c>
      <c r="F360" s="25">
        <f>D360-(D360*E360)</f>
        <v>212.8</v>
      </c>
      <c r="G360" s="16" t="s">
        <v>1598</v>
      </c>
      <c r="H360" s="16">
        <v>2006</v>
      </c>
      <c r="I360" s="13">
        <v>187</v>
      </c>
      <c r="J360" s="111" t="s">
        <v>347</v>
      </c>
    </row>
    <row r="361" spans="1:10" ht="12" customHeight="1">
      <c r="A361" s="253" t="s">
        <v>565</v>
      </c>
      <c r="B361" s="16" t="s">
        <v>566</v>
      </c>
      <c r="C361" s="17" t="s">
        <v>328</v>
      </c>
      <c r="D361" s="99">
        <v>447</v>
      </c>
      <c r="E361" s="14">
        <v>0.3</v>
      </c>
      <c r="F361" s="25">
        <f>D361-(D361*E361)</f>
        <v>312.9</v>
      </c>
      <c r="G361" s="16" t="s">
        <v>1598</v>
      </c>
      <c r="H361" s="16">
        <v>2006</v>
      </c>
      <c r="I361" s="13">
        <v>236</v>
      </c>
      <c r="J361" s="111" t="s">
        <v>347</v>
      </c>
    </row>
    <row r="362" spans="1:10" ht="12" customHeight="1">
      <c r="A362" s="253" t="s">
        <v>567</v>
      </c>
      <c r="B362" s="16" t="s">
        <v>568</v>
      </c>
      <c r="C362" s="17" t="s">
        <v>328</v>
      </c>
      <c r="D362" s="99">
        <v>628</v>
      </c>
      <c r="E362" s="14">
        <v>0.3</v>
      </c>
      <c r="F362" s="25">
        <f>D362-(D362*E362)</f>
        <v>439.6</v>
      </c>
      <c r="G362" s="16" t="s">
        <v>1598</v>
      </c>
      <c r="H362" s="16">
        <v>2006</v>
      </c>
      <c r="I362" s="13"/>
      <c r="J362" s="111" t="s">
        <v>347</v>
      </c>
    </row>
    <row r="363" spans="1:10" ht="12" customHeight="1">
      <c r="A363" s="255" t="s">
        <v>569</v>
      </c>
      <c r="B363" s="19" t="s">
        <v>570</v>
      </c>
      <c r="C363" s="38"/>
      <c r="D363" s="99"/>
      <c r="E363" s="14"/>
      <c r="G363" s="16"/>
      <c r="H363" s="16"/>
      <c r="I363" s="13"/>
      <c r="J363" s="111" t="s">
        <v>347</v>
      </c>
    </row>
    <row r="364" spans="1:10" ht="12" customHeight="1">
      <c r="A364" s="253" t="s">
        <v>571</v>
      </c>
      <c r="B364" s="16" t="s">
        <v>572</v>
      </c>
      <c r="C364" s="17" t="s">
        <v>328</v>
      </c>
      <c r="D364" s="99">
        <v>211</v>
      </c>
      <c r="E364" s="14">
        <v>0.25</v>
      </c>
      <c r="F364" s="25">
        <f>D364-(D364*E364)</f>
        <v>158.25</v>
      </c>
      <c r="G364" s="16" t="s">
        <v>1598</v>
      </c>
      <c r="H364" s="16">
        <v>2006</v>
      </c>
      <c r="I364" s="13">
        <v>196</v>
      </c>
      <c r="J364" s="111" t="s">
        <v>347</v>
      </c>
    </row>
    <row r="365" spans="1:10" ht="12" customHeight="1">
      <c r="A365" s="253" t="s">
        <v>573</v>
      </c>
      <c r="B365" s="16" t="s">
        <v>574</v>
      </c>
      <c r="C365" s="17" t="s">
        <v>328</v>
      </c>
      <c r="D365" s="99">
        <v>277</v>
      </c>
      <c r="E365" s="14">
        <v>0.25</v>
      </c>
      <c r="F365" s="25">
        <f>D365-(D365*E365)</f>
        <v>207.75</v>
      </c>
      <c r="G365" s="16" t="s">
        <v>1598</v>
      </c>
      <c r="H365" s="16">
        <v>2006</v>
      </c>
      <c r="I365" s="13">
        <v>247</v>
      </c>
      <c r="J365" s="111" t="s">
        <v>347</v>
      </c>
    </row>
    <row r="366" spans="1:10" ht="12" customHeight="1">
      <c r="A366" s="253" t="s">
        <v>575</v>
      </c>
      <c r="B366" s="16" t="s">
        <v>576</v>
      </c>
      <c r="C366" s="17" t="s">
        <v>328</v>
      </c>
      <c r="D366" s="99">
        <v>525</v>
      </c>
      <c r="E366" s="14">
        <v>0.25</v>
      </c>
      <c r="F366" s="25">
        <f>D366-(D366*E366)</f>
        <v>393.75</v>
      </c>
      <c r="G366" s="16" t="s">
        <v>1598</v>
      </c>
      <c r="H366" s="16">
        <v>2006</v>
      </c>
      <c r="I366" s="13">
        <v>461</v>
      </c>
      <c r="J366" s="111" t="s">
        <v>347</v>
      </c>
    </row>
    <row r="367" spans="1:10" ht="12" customHeight="1">
      <c r="A367" s="253" t="s">
        <v>577</v>
      </c>
      <c r="B367" s="16" t="s">
        <v>578</v>
      </c>
      <c r="C367" s="17" t="s">
        <v>328</v>
      </c>
      <c r="D367" s="99"/>
      <c r="E367" s="14"/>
      <c r="G367" s="16" t="s">
        <v>1598</v>
      </c>
      <c r="H367" s="16">
        <v>2006</v>
      </c>
      <c r="I367" s="13">
        <v>325</v>
      </c>
      <c r="J367" s="111" t="s">
        <v>347</v>
      </c>
    </row>
    <row r="368" spans="1:10" ht="12" customHeight="1">
      <c r="A368" s="253" t="s">
        <v>579</v>
      </c>
      <c r="B368" s="16" t="s">
        <v>580</v>
      </c>
      <c r="C368" s="17" t="s">
        <v>328</v>
      </c>
      <c r="D368" s="99"/>
      <c r="E368" s="14"/>
      <c r="G368" s="16" t="s">
        <v>1598</v>
      </c>
      <c r="H368" s="16">
        <v>2006</v>
      </c>
      <c r="I368" s="13">
        <v>617</v>
      </c>
      <c r="J368" s="111" t="s">
        <v>347</v>
      </c>
    </row>
    <row r="369" spans="1:10" ht="12" customHeight="1">
      <c r="A369" s="255" t="s">
        <v>581</v>
      </c>
      <c r="B369" s="19" t="s">
        <v>1285</v>
      </c>
      <c r="C369" s="38"/>
      <c r="D369" s="99"/>
      <c r="E369" s="14"/>
      <c r="G369" s="16"/>
      <c r="H369" s="16"/>
      <c r="I369" s="13"/>
      <c r="J369" s="112" t="s">
        <v>227</v>
      </c>
    </row>
    <row r="370" spans="1:10" ht="12" customHeight="1">
      <c r="A370" s="253" t="s">
        <v>582</v>
      </c>
      <c r="B370" s="16" t="s">
        <v>1286</v>
      </c>
      <c r="C370" s="17" t="s">
        <v>308</v>
      </c>
      <c r="D370" s="99">
        <v>7.15</v>
      </c>
      <c r="E370" s="14">
        <v>0.3</v>
      </c>
      <c r="F370" s="25">
        <f>D370-(D370*E370)</f>
        <v>5.005000000000001</v>
      </c>
      <c r="G370" s="28" t="s">
        <v>1274</v>
      </c>
      <c r="H370" s="16">
        <v>9.06</v>
      </c>
      <c r="I370" s="13">
        <v>10.7</v>
      </c>
      <c r="J370" s="112" t="s">
        <v>227</v>
      </c>
    </row>
    <row r="371" spans="1:10" ht="12" customHeight="1">
      <c r="A371" s="253" t="s">
        <v>583</v>
      </c>
      <c r="B371" s="16" t="s">
        <v>1287</v>
      </c>
      <c r="C371" s="17" t="s">
        <v>308</v>
      </c>
      <c r="D371" s="99">
        <v>8.15</v>
      </c>
      <c r="E371" s="14">
        <v>0.3</v>
      </c>
      <c r="F371" s="25">
        <f>D371-(D371*E371)</f>
        <v>5.705</v>
      </c>
      <c r="G371" s="28" t="s">
        <v>1274</v>
      </c>
      <c r="H371" s="16">
        <v>9.06</v>
      </c>
      <c r="I371" s="13">
        <v>13.8</v>
      </c>
      <c r="J371" s="112" t="s">
        <v>227</v>
      </c>
    </row>
    <row r="372" spans="1:10" ht="12" customHeight="1">
      <c r="A372" s="253" t="s">
        <v>584</v>
      </c>
      <c r="B372" s="16" t="s">
        <v>1288</v>
      </c>
      <c r="C372" s="17" t="s">
        <v>308</v>
      </c>
      <c r="D372" s="99">
        <v>11.4</v>
      </c>
      <c r="E372" s="14">
        <v>0.3</v>
      </c>
      <c r="F372" s="25">
        <f>D372-(D372*E372)</f>
        <v>7.98</v>
      </c>
      <c r="G372" s="28" t="s">
        <v>1274</v>
      </c>
      <c r="H372" s="16">
        <v>9.06</v>
      </c>
      <c r="I372" s="13">
        <v>14.6</v>
      </c>
      <c r="J372" s="112" t="s">
        <v>227</v>
      </c>
    </row>
    <row r="373" spans="1:10" ht="12" customHeight="1">
      <c r="A373" s="253" t="s">
        <v>585</v>
      </c>
      <c r="B373" s="16" t="s">
        <v>1289</v>
      </c>
      <c r="C373" s="17" t="s">
        <v>308</v>
      </c>
      <c r="D373" s="99">
        <v>17.3</v>
      </c>
      <c r="E373" s="14">
        <v>0.3</v>
      </c>
      <c r="F373" s="25">
        <f>D373-(D373*E373)</f>
        <v>12.11</v>
      </c>
      <c r="G373" s="28" t="s">
        <v>1274</v>
      </c>
      <c r="H373" s="16">
        <v>9.06</v>
      </c>
      <c r="I373" s="13">
        <v>22.1</v>
      </c>
      <c r="J373" s="112" t="s">
        <v>227</v>
      </c>
    </row>
    <row r="374" spans="1:10" ht="12" customHeight="1">
      <c r="A374" s="253" t="s">
        <v>586</v>
      </c>
      <c r="B374" s="16" t="s">
        <v>1290</v>
      </c>
      <c r="C374" s="17" t="s">
        <v>308</v>
      </c>
      <c r="D374" s="99">
        <v>29.95</v>
      </c>
      <c r="E374" s="14">
        <v>0.3</v>
      </c>
      <c r="F374" s="25">
        <f>D374-(D374*E374)</f>
        <v>20.965</v>
      </c>
      <c r="G374" s="28" t="s">
        <v>1274</v>
      </c>
      <c r="H374" s="16">
        <v>9.06</v>
      </c>
      <c r="I374" s="13">
        <v>38.4</v>
      </c>
      <c r="J374" s="112" t="s">
        <v>227</v>
      </c>
    </row>
    <row r="375" spans="1:10" ht="12" customHeight="1">
      <c r="A375" s="255" t="s">
        <v>587</v>
      </c>
      <c r="B375" s="19" t="s">
        <v>1291</v>
      </c>
      <c r="C375" s="38"/>
      <c r="D375" s="99"/>
      <c r="E375" s="14"/>
      <c r="G375" s="16"/>
      <c r="H375" s="16"/>
      <c r="I375" s="13"/>
      <c r="J375" s="112" t="s">
        <v>227</v>
      </c>
    </row>
    <row r="376" spans="1:10" ht="12" customHeight="1">
      <c r="A376" s="253" t="s">
        <v>588</v>
      </c>
      <c r="B376" s="16" t="s">
        <v>589</v>
      </c>
      <c r="C376" s="17" t="s">
        <v>328</v>
      </c>
      <c r="D376" s="99">
        <v>3.6</v>
      </c>
      <c r="E376" s="14">
        <v>0.35</v>
      </c>
      <c r="F376" s="25">
        <f aca="true" t="shared" si="9" ref="F376:F390">D376-(D376*E376)</f>
        <v>2.34</v>
      </c>
      <c r="G376" s="28" t="s">
        <v>1274</v>
      </c>
      <c r="H376" s="16">
        <v>9.06</v>
      </c>
      <c r="I376" s="13">
        <v>6.2</v>
      </c>
      <c r="J376" s="112" t="s">
        <v>227</v>
      </c>
    </row>
    <row r="377" spans="1:10" ht="12" customHeight="1">
      <c r="A377" s="253" t="s">
        <v>590</v>
      </c>
      <c r="B377" s="16" t="s">
        <v>591</v>
      </c>
      <c r="C377" s="17" t="s">
        <v>328</v>
      </c>
      <c r="D377" s="99">
        <v>5.2</v>
      </c>
      <c r="E377" s="14">
        <v>0.35</v>
      </c>
      <c r="F377" s="25">
        <f t="shared" si="9"/>
        <v>3.3800000000000003</v>
      </c>
      <c r="G377" s="28" t="s">
        <v>1274</v>
      </c>
      <c r="H377" s="16">
        <v>9.06</v>
      </c>
      <c r="I377" s="13">
        <v>9</v>
      </c>
      <c r="J377" s="112" t="s">
        <v>227</v>
      </c>
    </row>
    <row r="378" spans="1:10" ht="12" customHeight="1">
      <c r="A378" s="253" t="s">
        <v>592</v>
      </c>
      <c r="B378" s="16" t="s">
        <v>593</v>
      </c>
      <c r="C378" s="17" t="s">
        <v>328</v>
      </c>
      <c r="D378" s="99">
        <v>7.8</v>
      </c>
      <c r="E378" s="14">
        <v>0.35</v>
      </c>
      <c r="F378" s="25">
        <f t="shared" si="9"/>
        <v>5.07</v>
      </c>
      <c r="G378" s="28" t="s">
        <v>1274</v>
      </c>
      <c r="H378" s="16">
        <v>9.06</v>
      </c>
      <c r="I378" s="13">
        <v>13.5</v>
      </c>
      <c r="J378" s="112" t="s">
        <v>227</v>
      </c>
    </row>
    <row r="379" spans="1:10" ht="12" customHeight="1">
      <c r="A379" s="253" t="s">
        <v>594</v>
      </c>
      <c r="B379" s="16" t="s">
        <v>595</v>
      </c>
      <c r="C379" s="17" t="s">
        <v>328</v>
      </c>
      <c r="D379" s="99">
        <v>16.5</v>
      </c>
      <c r="E379" s="14">
        <v>0.35</v>
      </c>
      <c r="F379" s="25">
        <f t="shared" si="9"/>
        <v>10.725000000000001</v>
      </c>
      <c r="G379" s="28" t="s">
        <v>1274</v>
      </c>
      <c r="H379" s="16">
        <v>9.06</v>
      </c>
      <c r="I379" s="13">
        <v>28.5</v>
      </c>
      <c r="J379" s="112" t="s">
        <v>227</v>
      </c>
    </row>
    <row r="380" spans="1:10" ht="12" customHeight="1">
      <c r="A380" s="253" t="s">
        <v>596</v>
      </c>
      <c r="B380" s="16" t="s">
        <v>597</v>
      </c>
      <c r="C380" s="17" t="s">
        <v>328</v>
      </c>
      <c r="D380" s="99">
        <v>70</v>
      </c>
      <c r="E380" s="14">
        <v>0.35</v>
      </c>
      <c r="F380" s="25">
        <f t="shared" si="9"/>
        <v>45.5</v>
      </c>
      <c r="G380" s="28" t="s">
        <v>1274</v>
      </c>
      <c r="H380" s="16">
        <v>9.06</v>
      </c>
      <c r="I380" s="13">
        <v>121</v>
      </c>
      <c r="J380" s="112" t="s">
        <v>227</v>
      </c>
    </row>
    <row r="381" spans="1:10" ht="12" customHeight="1">
      <c r="A381" s="253" t="s">
        <v>598</v>
      </c>
      <c r="B381" s="16" t="s">
        <v>599</v>
      </c>
      <c r="C381" s="17" t="s">
        <v>328</v>
      </c>
      <c r="D381" s="99">
        <v>3.6</v>
      </c>
      <c r="E381" s="14">
        <v>0.35</v>
      </c>
      <c r="F381" s="25">
        <f t="shared" si="9"/>
        <v>2.34</v>
      </c>
      <c r="G381" s="28" t="s">
        <v>1274</v>
      </c>
      <c r="H381" s="16">
        <v>9.06</v>
      </c>
      <c r="I381" s="13">
        <v>6.2</v>
      </c>
      <c r="J381" s="112" t="s">
        <v>227</v>
      </c>
    </row>
    <row r="382" spans="1:10" ht="12" customHeight="1">
      <c r="A382" s="253" t="s">
        <v>600</v>
      </c>
      <c r="B382" s="16" t="s">
        <v>601</v>
      </c>
      <c r="C382" s="17" t="s">
        <v>328</v>
      </c>
      <c r="D382" s="99">
        <v>5.2</v>
      </c>
      <c r="E382" s="14">
        <v>0.35</v>
      </c>
      <c r="F382" s="25">
        <f t="shared" si="9"/>
        <v>3.3800000000000003</v>
      </c>
      <c r="G382" s="28" t="s">
        <v>1274</v>
      </c>
      <c r="H382" s="16">
        <v>9.06</v>
      </c>
      <c r="I382" s="13">
        <v>9</v>
      </c>
      <c r="J382" s="112" t="s">
        <v>227</v>
      </c>
    </row>
    <row r="383" spans="1:10" ht="12" customHeight="1">
      <c r="A383" s="253" t="s">
        <v>602</v>
      </c>
      <c r="B383" s="16" t="s">
        <v>603</v>
      </c>
      <c r="C383" s="17" t="s">
        <v>328</v>
      </c>
      <c r="D383" s="99">
        <v>7.8</v>
      </c>
      <c r="E383" s="14">
        <v>0.35</v>
      </c>
      <c r="F383" s="25">
        <f t="shared" si="9"/>
        <v>5.07</v>
      </c>
      <c r="G383" s="28" t="s">
        <v>1274</v>
      </c>
      <c r="H383" s="16">
        <v>9.06</v>
      </c>
      <c r="I383" s="13">
        <v>13.5</v>
      </c>
      <c r="J383" s="112" t="s">
        <v>227</v>
      </c>
    </row>
    <row r="384" spans="1:10" ht="12" customHeight="1">
      <c r="A384" s="253" t="s">
        <v>604</v>
      </c>
      <c r="B384" s="16" t="s">
        <v>605</v>
      </c>
      <c r="C384" s="17" t="s">
        <v>328</v>
      </c>
      <c r="D384" s="99">
        <v>16.5</v>
      </c>
      <c r="E384" s="14">
        <v>0.35</v>
      </c>
      <c r="F384" s="25">
        <f t="shared" si="9"/>
        <v>10.725000000000001</v>
      </c>
      <c r="G384" s="28" t="s">
        <v>1274</v>
      </c>
      <c r="H384" s="16">
        <v>9.06</v>
      </c>
      <c r="I384" s="13">
        <v>20.5</v>
      </c>
      <c r="J384" s="112" t="s">
        <v>227</v>
      </c>
    </row>
    <row r="385" spans="1:10" ht="12" customHeight="1">
      <c r="A385" s="253" t="s">
        <v>1292</v>
      </c>
      <c r="B385" s="16" t="s">
        <v>1297</v>
      </c>
      <c r="C385" s="17" t="s">
        <v>328</v>
      </c>
      <c r="D385" s="99">
        <v>78</v>
      </c>
      <c r="E385" s="14">
        <v>0.35</v>
      </c>
      <c r="F385" s="25">
        <f t="shared" si="9"/>
        <v>50.7</v>
      </c>
      <c r="G385" s="28" t="s">
        <v>1274</v>
      </c>
      <c r="H385" s="16">
        <v>9.06</v>
      </c>
      <c r="I385" s="13">
        <v>96.5</v>
      </c>
      <c r="J385" s="112" t="s">
        <v>227</v>
      </c>
    </row>
    <row r="386" spans="1:10" ht="12" customHeight="1">
      <c r="A386" s="253" t="s">
        <v>606</v>
      </c>
      <c r="B386" s="16" t="s">
        <v>607</v>
      </c>
      <c r="C386" s="17" t="s">
        <v>328</v>
      </c>
      <c r="D386" s="99">
        <v>4.2</v>
      </c>
      <c r="E386" s="14">
        <v>0.35</v>
      </c>
      <c r="F386" s="25">
        <f t="shared" si="9"/>
        <v>2.7300000000000004</v>
      </c>
      <c r="G386" s="28" t="s">
        <v>1274</v>
      </c>
      <c r="H386" s="16">
        <v>9.06</v>
      </c>
      <c r="I386" s="13">
        <v>7.2</v>
      </c>
      <c r="J386" s="112" t="s">
        <v>227</v>
      </c>
    </row>
    <row r="387" spans="1:10" ht="12" customHeight="1">
      <c r="A387" s="253" t="s">
        <v>608</v>
      </c>
      <c r="B387" s="16" t="s">
        <v>609</v>
      </c>
      <c r="C387" s="17" t="s">
        <v>328</v>
      </c>
      <c r="D387" s="99">
        <v>6.2</v>
      </c>
      <c r="E387" s="14">
        <v>0.35</v>
      </c>
      <c r="F387" s="25">
        <f t="shared" si="9"/>
        <v>4.03</v>
      </c>
      <c r="G387" s="28" t="s">
        <v>1274</v>
      </c>
      <c r="H387" s="16">
        <v>9.06</v>
      </c>
      <c r="I387" s="13">
        <v>10.7</v>
      </c>
      <c r="J387" s="112" t="s">
        <v>227</v>
      </c>
    </row>
    <row r="388" spans="1:10" ht="12" customHeight="1">
      <c r="A388" s="253" t="s">
        <v>610</v>
      </c>
      <c r="B388" s="16" t="s">
        <v>611</v>
      </c>
      <c r="C388" s="17" t="s">
        <v>328</v>
      </c>
      <c r="D388" s="99">
        <v>9.1</v>
      </c>
      <c r="E388" s="14">
        <v>0.35</v>
      </c>
      <c r="F388" s="25">
        <f t="shared" si="9"/>
        <v>5.915</v>
      </c>
      <c r="G388" s="28" t="s">
        <v>1274</v>
      </c>
      <c r="H388" s="16">
        <v>9.06</v>
      </c>
      <c r="I388" s="13">
        <v>15.7</v>
      </c>
      <c r="J388" s="112" t="s">
        <v>227</v>
      </c>
    </row>
    <row r="389" spans="1:10" ht="12" customHeight="1">
      <c r="A389" s="253" t="s">
        <v>612</v>
      </c>
      <c r="B389" s="16" t="s">
        <v>613</v>
      </c>
      <c r="C389" s="17" t="s">
        <v>328</v>
      </c>
      <c r="D389" s="99">
        <v>19</v>
      </c>
      <c r="E389" s="14">
        <v>0.35</v>
      </c>
      <c r="F389" s="25">
        <f t="shared" si="9"/>
        <v>12.350000000000001</v>
      </c>
      <c r="G389" s="28" t="s">
        <v>1274</v>
      </c>
      <c r="H389" s="16">
        <v>9.06</v>
      </c>
      <c r="I389" s="13">
        <v>32.9</v>
      </c>
      <c r="J389" s="112" t="s">
        <v>227</v>
      </c>
    </row>
    <row r="390" spans="1:10" ht="12" customHeight="1">
      <c r="A390" s="253" t="s">
        <v>614</v>
      </c>
      <c r="B390" s="16" t="s">
        <v>615</v>
      </c>
      <c r="C390" s="17" t="s">
        <v>328</v>
      </c>
      <c r="D390" s="99">
        <v>94</v>
      </c>
      <c r="E390" s="14">
        <v>0.35</v>
      </c>
      <c r="F390" s="25">
        <f t="shared" si="9"/>
        <v>61.1</v>
      </c>
      <c r="G390" s="28" t="s">
        <v>1274</v>
      </c>
      <c r="H390" s="16">
        <v>9.06</v>
      </c>
      <c r="I390" s="13">
        <v>163</v>
      </c>
      <c r="J390" s="112" t="s">
        <v>227</v>
      </c>
    </row>
    <row r="391" spans="1:10" ht="12" customHeight="1">
      <c r="A391" s="255" t="s">
        <v>616</v>
      </c>
      <c r="B391" s="19" t="s">
        <v>1298</v>
      </c>
      <c r="C391" s="38"/>
      <c r="D391" s="99"/>
      <c r="E391" s="14"/>
      <c r="G391" s="16"/>
      <c r="H391" s="16"/>
      <c r="I391" s="13"/>
      <c r="J391" s="112" t="s">
        <v>227</v>
      </c>
    </row>
    <row r="392" spans="1:10" ht="12" customHeight="1">
      <c r="A392" s="253" t="s">
        <v>617</v>
      </c>
      <c r="B392" s="16" t="s">
        <v>618</v>
      </c>
      <c r="C392" s="17" t="s">
        <v>328</v>
      </c>
      <c r="D392" s="99">
        <v>6.5</v>
      </c>
      <c r="E392" s="14">
        <v>0.35</v>
      </c>
      <c r="F392" s="25">
        <f aca="true" t="shared" si="10" ref="F392:F412">D392-(D392*E392)</f>
        <v>4.225</v>
      </c>
      <c r="G392" s="28" t="s">
        <v>1274</v>
      </c>
      <c r="H392" s="16">
        <v>9.06</v>
      </c>
      <c r="I392" s="13">
        <v>8.3</v>
      </c>
      <c r="J392" s="112" t="s">
        <v>227</v>
      </c>
    </row>
    <row r="393" spans="1:10" ht="12" customHeight="1">
      <c r="A393" s="253" t="s">
        <v>619</v>
      </c>
      <c r="B393" s="16" t="s">
        <v>620</v>
      </c>
      <c r="C393" s="17" t="s">
        <v>328</v>
      </c>
      <c r="D393" s="99">
        <v>8.5</v>
      </c>
      <c r="E393" s="14">
        <v>0.35</v>
      </c>
      <c r="F393" s="25">
        <f t="shared" si="10"/>
        <v>5.525</v>
      </c>
      <c r="G393" s="28" t="s">
        <v>1274</v>
      </c>
      <c r="H393" s="16">
        <v>9.06</v>
      </c>
      <c r="I393" s="13">
        <v>9.6</v>
      </c>
      <c r="J393" s="112" t="s">
        <v>227</v>
      </c>
    </row>
    <row r="394" spans="1:10" ht="12" customHeight="1">
      <c r="A394" s="253" t="s">
        <v>621</v>
      </c>
      <c r="B394" s="16" t="s">
        <v>622</v>
      </c>
      <c r="C394" s="17" t="s">
        <v>328</v>
      </c>
      <c r="D394" s="99">
        <v>8.5</v>
      </c>
      <c r="E394" s="14">
        <v>0.35</v>
      </c>
      <c r="F394" s="25">
        <f t="shared" si="10"/>
        <v>5.525</v>
      </c>
      <c r="G394" s="28" t="s">
        <v>1274</v>
      </c>
      <c r="H394" s="16">
        <v>9.06</v>
      </c>
      <c r="I394" s="13">
        <v>10.9</v>
      </c>
      <c r="J394" s="112" t="s">
        <v>227</v>
      </c>
    </row>
    <row r="395" spans="1:10" ht="12" customHeight="1">
      <c r="A395" s="253" t="s">
        <v>623</v>
      </c>
      <c r="B395" s="16" t="s">
        <v>624</v>
      </c>
      <c r="C395" s="17" t="s">
        <v>328</v>
      </c>
      <c r="D395" s="99">
        <v>13</v>
      </c>
      <c r="E395" s="14">
        <v>0.35</v>
      </c>
      <c r="F395" s="25">
        <f t="shared" si="10"/>
        <v>8.45</v>
      </c>
      <c r="G395" s="28" t="s">
        <v>1274</v>
      </c>
      <c r="H395" s="16">
        <v>9.06</v>
      </c>
      <c r="I395" s="13">
        <v>14.1</v>
      </c>
      <c r="J395" s="112" t="s">
        <v>227</v>
      </c>
    </row>
    <row r="396" spans="1:10" ht="12" customHeight="1">
      <c r="A396" s="253" t="s">
        <v>625</v>
      </c>
      <c r="B396" s="16" t="s">
        <v>626</v>
      </c>
      <c r="C396" s="17" t="s">
        <v>328</v>
      </c>
      <c r="D396" s="99">
        <v>13</v>
      </c>
      <c r="E396" s="14">
        <v>0.35</v>
      </c>
      <c r="F396" s="25">
        <f t="shared" si="10"/>
        <v>8.45</v>
      </c>
      <c r="G396" s="28" t="s">
        <v>1274</v>
      </c>
      <c r="H396" s="16">
        <v>9.06</v>
      </c>
      <c r="I396" s="13">
        <v>16.6</v>
      </c>
      <c r="J396" s="112" t="s">
        <v>227</v>
      </c>
    </row>
    <row r="397" spans="1:10" ht="12" customHeight="1">
      <c r="A397" s="253" t="s">
        <v>627</v>
      </c>
      <c r="B397" s="16" t="s">
        <v>628</v>
      </c>
      <c r="C397" s="17" t="s">
        <v>328</v>
      </c>
      <c r="D397" s="99">
        <v>15</v>
      </c>
      <c r="E397" s="14">
        <v>0.35</v>
      </c>
      <c r="F397" s="25">
        <f t="shared" si="10"/>
        <v>9.75</v>
      </c>
      <c r="G397" s="28" t="s">
        <v>1274</v>
      </c>
      <c r="H397" s="16">
        <v>9.06</v>
      </c>
      <c r="I397" s="13">
        <v>19.2</v>
      </c>
      <c r="J397" s="112" t="s">
        <v>227</v>
      </c>
    </row>
    <row r="398" spans="1:10" ht="12" customHeight="1">
      <c r="A398" s="253" t="s">
        <v>629</v>
      </c>
      <c r="B398" s="16" t="s">
        <v>630</v>
      </c>
      <c r="C398" s="17" t="s">
        <v>328</v>
      </c>
      <c r="D398" s="99">
        <v>25</v>
      </c>
      <c r="E398" s="14">
        <v>0.35</v>
      </c>
      <c r="F398" s="25">
        <f t="shared" si="10"/>
        <v>16.25</v>
      </c>
      <c r="G398" s="28" t="s">
        <v>1274</v>
      </c>
      <c r="H398" s="16">
        <v>9.06</v>
      </c>
      <c r="I398" s="13">
        <v>27.5</v>
      </c>
      <c r="J398" s="112" t="s">
        <v>227</v>
      </c>
    </row>
    <row r="399" spans="1:10" ht="12" customHeight="1">
      <c r="A399" s="253" t="s">
        <v>631</v>
      </c>
      <c r="B399" s="16" t="s">
        <v>632</v>
      </c>
      <c r="C399" s="17" t="s">
        <v>328</v>
      </c>
      <c r="D399" s="99">
        <v>25</v>
      </c>
      <c r="E399" s="14">
        <v>0.35</v>
      </c>
      <c r="F399" s="25">
        <f t="shared" si="10"/>
        <v>16.25</v>
      </c>
      <c r="G399" s="28" t="s">
        <v>1274</v>
      </c>
      <c r="H399" s="16">
        <v>9.06</v>
      </c>
      <c r="I399" s="13">
        <v>29.4</v>
      </c>
      <c r="J399" s="112" t="s">
        <v>227</v>
      </c>
    </row>
    <row r="400" spans="1:10" ht="12" customHeight="1">
      <c r="A400" s="253" t="s">
        <v>633</v>
      </c>
      <c r="B400" s="16" t="s">
        <v>634</v>
      </c>
      <c r="C400" s="17" t="s">
        <v>328</v>
      </c>
      <c r="D400" s="99">
        <v>25</v>
      </c>
      <c r="E400" s="14">
        <v>0.35</v>
      </c>
      <c r="F400" s="25">
        <f t="shared" si="10"/>
        <v>16.25</v>
      </c>
      <c r="G400" s="28" t="s">
        <v>1274</v>
      </c>
      <c r="H400" s="16">
        <v>9.06</v>
      </c>
      <c r="I400" s="13">
        <v>32</v>
      </c>
      <c r="J400" s="112" t="s">
        <v>227</v>
      </c>
    </row>
    <row r="401" spans="1:10" ht="12" customHeight="1">
      <c r="A401" s="253" t="s">
        <v>635</v>
      </c>
      <c r="B401" s="16" t="s">
        <v>636</v>
      </c>
      <c r="C401" s="17" t="s">
        <v>328</v>
      </c>
      <c r="D401" s="99">
        <v>33</v>
      </c>
      <c r="E401" s="14">
        <v>0.35</v>
      </c>
      <c r="F401" s="25">
        <f t="shared" si="10"/>
        <v>21.450000000000003</v>
      </c>
      <c r="G401" s="28" t="s">
        <v>1274</v>
      </c>
      <c r="H401" s="16">
        <v>9.06</v>
      </c>
      <c r="I401" s="13">
        <v>42.2</v>
      </c>
      <c r="J401" s="112" t="s">
        <v>227</v>
      </c>
    </row>
    <row r="402" spans="1:10" ht="12" customHeight="1">
      <c r="A402" s="253" t="s">
        <v>637</v>
      </c>
      <c r="B402" s="16" t="s">
        <v>638</v>
      </c>
      <c r="C402" s="17" t="s">
        <v>328</v>
      </c>
      <c r="D402" s="99">
        <v>72</v>
      </c>
      <c r="E402" s="14">
        <v>0.35</v>
      </c>
      <c r="F402" s="25">
        <f t="shared" si="10"/>
        <v>46.8</v>
      </c>
      <c r="G402" s="28" t="s">
        <v>1274</v>
      </c>
      <c r="H402" s="16">
        <v>9.06</v>
      </c>
      <c r="I402" s="13">
        <v>92</v>
      </c>
      <c r="J402" s="112" t="s">
        <v>227</v>
      </c>
    </row>
    <row r="403" spans="1:10" ht="12" customHeight="1">
      <c r="A403" s="253" t="s">
        <v>639</v>
      </c>
      <c r="B403" s="16" t="s">
        <v>640</v>
      </c>
      <c r="C403" s="17" t="s">
        <v>328</v>
      </c>
      <c r="D403" s="99">
        <v>77</v>
      </c>
      <c r="E403" s="14">
        <v>0.35</v>
      </c>
      <c r="F403" s="25">
        <f t="shared" si="10"/>
        <v>50.05</v>
      </c>
      <c r="G403" s="28" t="s">
        <v>1274</v>
      </c>
      <c r="H403" s="16">
        <v>9.06</v>
      </c>
      <c r="I403" s="13">
        <v>98.5</v>
      </c>
      <c r="J403" s="112" t="s">
        <v>227</v>
      </c>
    </row>
    <row r="404" spans="1:10" ht="12" customHeight="1">
      <c r="A404" s="253" t="s">
        <v>641</v>
      </c>
      <c r="B404" s="16" t="s">
        <v>642</v>
      </c>
      <c r="C404" s="17" t="s">
        <v>328</v>
      </c>
      <c r="D404" s="99">
        <v>87</v>
      </c>
      <c r="E404" s="14">
        <v>0.35</v>
      </c>
      <c r="F404" s="25">
        <f t="shared" si="10"/>
        <v>56.55</v>
      </c>
      <c r="G404" s="28" t="s">
        <v>1274</v>
      </c>
      <c r="H404" s="16">
        <v>9.06</v>
      </c>
      <c r="I404" s="13">
        <v>111</v>
      </c>
      <c r="J404" s="112" t="s">
        <v>227</v>
      </c>
    </row>
    <row r="405" spans="1:10" ht="12" customHeight="1">
      <c r="A405" s="253" t="s">
        <v>643</v>
      </c>
      <c r="B405" s="16" t="s">
        <v>644</v>
      </c>
      <c r="C405" s="17" t="s">
        <v>328</v>
      </c>
      <c r="D405" s="99">
        <v>118</v>
      </c>
      <c r="E405" s="14">
        <v>0.35</v>
      </c>
      <c r="F405" s="25">
        <f t="shared" si="10"/>
        <v>76.7</v>
      </c>
      <c r="G405" s="28" t="s">
        <v>1274</v>
      </c>
      <c r="H405" s="16">
        <v>9.06</v>
      </c>
      <c r="I405" s="13">
        <v>151</v>
      </c>
      <c r="J405" s="112" t="s">
        <v>227</v>
      </c>
    </row>
    <row r="406" spans="1:10" ht="12" customHeight="1">
      <c r="A406" s="253" t="s">
        <v>645</v>
      </c>
      <c r="B406" s="16" t="s">
        <v>646</v>
      </c>
      <c r="C406" s="17" t="s">
        <v>328</v>
      </c>
      <c r="D406" s="99">
        <v>19</v>
      </c>
      <c r="E406" s="14">
        <v>0.35</v>
      </c>
      <c r="F406" s="25">
        <f t="shared" si="10"/>
        <v>12.350000000000001</v>
      </c>
      <c r="G406" s="28" t="s">
        <v>1274</v>
      </c>
      <c r="H406" s="16">
        <v>9.06</v>
      </c>
      <c r="I406" s="13">
        <v>32.9</v>
      </c>
      <c r="J406" s="112" t="s">
        <v>227</v>
      </c>
    </row>
    <row r="407" spans="1:10" ht="12" customHeight="1">
      <c r="A407" s="253" t="s">
        <v>647</v>
      </c>
      <c r="B407" s="16" t="s">
        <v>648</v>
      </c>
      <c r="C407" s="17" t="s">
        <v>328</v>
      </c>
      <c r="D407" s="99">
        <v>24</v>
      </c>
      <c r="E407" s="14">
        <v>0.35</v>
      </c>
      <c r="F407" s="25">
        <f t="shared" si="10"/>
        <v>15.600000000000001</v>
      </c>
      <c r="G407" s="28" t="s">
        <v>1274</v>
      </c>
      <c r="H407" s="16">
        <v>9.06</v>
      </c>
      <c r="I407" s="13">
        <v>41.5</v>
      </c>
      <c r="J407" s="112" t="s">
        <v>227</v>
      </c>
    </row>
    <row r="408" spans="1:10" ht="12" customHeight="1">
      <c r="A408" s="253" t="s">
        <v>649</v>
      </c>
      <c r="B408" s="16" t="s">
        <v>650</v>
      </c>
      <c r="C408" s="17" t="s">
        <v>328</v>
      </c>
      <c r="D408" s="99">
        <v>26</v>
      </c>
      <c r="E408" s="14">
        <v>0.35</v>
      </c>
      <c r="F408" s="25">
        <f t="shared" si="10"/>
        <v>16.9</v>
      </c>
      <c r="G408" s="28" t="s">
        <v>1274</v>
      </c>
      <c r="H408" s="16">
        <v>9.06</v>
      </c>
      <c r="I408" s="13">
        <v>44.9</v>
      </c>
      <c r="J408" s="112" t="s">
        <v>227</v>
      </c>
    </row>
    <row r="409" spans="1:10" ht="12" customHeight="1">
      <c r="A409" s="253" t="s">
        <v>651</v>
      </c>
      <c r="B409" s="16" t="s">
        <v>652</v>
      </c>
      <c r="C409" s="17" t="s">
        <v>328</v>
      </c>
      <c r="D409" s="99">
        <v>35</v>
      </c>
      <c r="E409" s="14">
        <v>0.35</v>
      </c>
      <c r="F409" s="25">
        <f t="shared" si="10"/>
        <v>22.75</v>
      </c>
      <c r="G409" s="28" t="s">
        <v>1274</v>
      </c>
      <c r="H409" s="16">
        <v>9.06</v>
      </c>
      <c r="I409" s="13">
        <v>37.1</v>
      </c>
      <c r="J409" s="112" t="s">
        <v>227</v>
      </c>
    </row>
    <row r="410" spans="1:10" ht="12" customHeight="1">
      <c r="A410" s="253" t="s">
        <v>653</v>
      </c>
      <c r="B410" s="16" t="s">
        <v>654</v>
      </c>
      <c r="C410" s="17" t="s">
        <v>328</v>
      </c>
      <c r="D410" s="99">
        <v>45</v>
      </c>
      <c r="E410" s="14">
        <v>0.35</v>
      </c>
      <c r="F410" s="25">
        <f t="shared" si="10"/>
        <v>29.25</v>
      </c>
      <c r="G410" s="28" t="s">
        <v>1274</v>
      </c>
      <c r="H410" s="16">
        <v>9.06</v>
      </c>
      <c r="I410" s="13">
        <v>78</v>
      </c>
      <c r="J410" s="112" t="s">
        <v>227</v>
      </c>
    </row>
    <row r="411" spans="1:10" ht="12" customHeight="1">
      <c r="A411" s="253" t="s">
        <v>655</v>
      </c>
      <c r="B411" s="16" t="s">
        <v>656</v>
      </c>
      <c r="C411" s="17" t="s">
        <v>328</v>
      </c>
      <c r="D411" s="99">
        <v>65</v>
      </c>
      <c r="E411" s="14">
        <v>0.35</v>
      </c>
      <c r="F411" s="25">
        <f t="shared" si="10"/>
        <v>42.25</v>
      </c>
      <c r="G411" s="28" t="s">
        <v>1274</v>
      </c>
      <c r="H411" s="16">
        <v>9.06</v>
      </c>
      <c r="I411" s="13">
        <v>112</v>
      </c>
      <c r="J411" s="112" t="s">
        <v>227</v>
      </c>
    </row>
    <row r="412" spans="1:10" ht="12" customHeight="1">
      <c r="A412" s="253" t="s">
        <v>657</v>
      </c>
      <c r="B412" s="16" t="s">
        <v>658</v>
      </c>
      <c r="C412" s="17" t="s">
        <v>328</v>
      </c>
      <c r="D412" s="99">
        <v>72</v>
      </c>
      <c r="E412" s="14">
        <v>0.35</v>
      </c>
      <c r="F412" s="25">
        <f t="shared" si="10"/>
        <v>46.8</v>
      </c>
      <c r="G412" s="28" t="s">
        <v>1274</v>
      </c>
      <c r="H412" s="16">
        <v>9.06</v>
      </c>
      <c r="I412" s="13">
        <v>124</v>
      </c>
      <c r="J412" s="112" t="s">
        <v>227</v>
      </c>
    </row>
    <row r="413" spans="1:10" ht="12" customHeight="1">
      <c r="A413" s="255" t="s">
        <v>659</v>
      </c>
      <c r="B413" s="19" t="s">
        <v>1299</v>
      </c>
      <c r="C413" s="38"/>
      <c r="D413" s="99"/>
      <c r="E413" s="14"/>
      <c r="G413" s="16"/>
      <c r="H413" s="16"/>
      <c r="I413" s="13"/>
      <c r="J413" s="112" t="s">
        <v>227</v>
      </c>
    </row>
    <row r="414" spans="1:10" ht="12" customHeight="1">
      <c r="A414" s="253" t="s">
        <v>660</v>
      </c>
      <c r="B414" s="16" t="s">
        <v>661</v>
      </c>
      <c r="C414" s="17" t="s">
        <v>328</v>
      </c>
      <c r="D414" s="99">
        <v>3.7</v>
      </c>
      <c r="E414" s="14">
        <v>0.35</v>
      </c>
      <c r="F414" s="25">
        <f>D414-(D414*E414)</f>
        <v>2.4050000000000002</v>
      </c>
      <c r="G414" s="28" t="s">
        <v>1274</v>
      </c>
      <c r="H414" s="16">
        <v>9.06</v>
      </c>
      <c r="I414" s="13">
        <v>4.75</v>
      </c>
      <c r="J414" s="112" t="s">
        <v>227</v>
      </c>
    </row>
    <row r="415" spans="1:10" ht="12" customHeight="1">
      <c r="A415" s="253" t="s">
        <v>662</v>
      </c>
      <c r="B415" s="16" t="s">
        <v>663</v>
      </c>
      <c r="C415" s="17" t="s">
        <v>328</v>
      </c>
      <c r="D415" s="99">
        <v>5.2</v>
      </c>
      <c r="E415" s="14">
        <v>0.35</v>
      </c>
      <c r="F415" s="25">
        <f>D415-(D415*E415)</f>
        <v>3.3800000000000003</v>
      </c>
      <c r="G415" s="28" t="s">
        <v>1274</v>
      </c>
      <c r="H415" s="16">
        <v>9.06</v>
      </c>
      <c r="I415" s="13">
        <v>6.7</v>
      </c>
      <c r="J415" s="112" t="s">
        <v>227</v>
      </c>
    </row>
    <row r="416" spans="1:10" ht="12" customHeight="1">
      <c r="A416" s="253" t="s">
        <v>664</v>
      </c>
      <c r="B416" s="16" t="s">
        <v>665</v>
      </c>
      <c r="C416" s="17" t="s">
        <v>328</v>
      </c>
      <c r="D416" s="99">
        <v>6.6</v>
      </c>
      <c r="E416" s="14">
        <v>0.35</v>
      </c>
      <c r="F416" s="25">
        <f>D416-(D416*E416)</f>
        <v>4.29</v>
      </c>
      <c r="G416" s="28" t="s">
        <v>1274</v>
      </c>
      <c r="H416" s="16">
        <v>9.06</v>
      </c>
      <c r="I416" s="13">
        <v>8.4</v>
      </c>
      <c r="J416" s="112" t="s">
        <v>227</v>
      </c>
    </row>
    <row r="417" spans="1:10" ht="12" customHeight="1">
      <c r="A417" s="253" t="s">
        <v>666</v>
      </c>
      <c r="B417" s="16" t="s">
        <v>667</v>
      </c>
      <c r="C417" s="17" t="s">
        <v>328</v>
      </c>
      <c r="D417" s="99">
        <v>11.6</v>
      </c>
      <c r="E417" s="14">
        <v>0.35</v>
      </c>
      <c r="F417" s="25">
        <f>D417-(D417*E417)</f>
        <v>7.54</v>
      </c>
      <c r="G417" s="28" t="s">
        <v>1274</v>
      </c>
      <c r="H417" s="16">
        <v>9.06</v>
      </c>
      <c r="I417" s="13">
        <v>14.8</v>
      </c>
      <c r="J417" s="112" t="s">
        <v>227</v>
      </c>
    </row>
    <row r="418" spans="1:10" ht="12" customHeight="1">
      <c r="A418" s="255" t="s">
        <v>668</v>
      </c>
      <c r="B418" s="19" t="s">
        <v>1300</v>
      </c>
      <c r="C418" s="38"/>
      <c r="D418" s="99"/>
      <c r="E418" s="14"/>
      <c r="G418" s="16"/>
      <c r="H418" s="16"/>
      <c r="I418" s="13"/>
      <c r="J418" s="112" t="s">
        <v>227</v>
      </c>
    </row>
    <row r="419" spans="1:10" ht="12" customHeight="1">
      <c r="A419" s="253" t="s">
        <v>669</v>
      </c>
      <c r="B419" s="16" t="s">
        <v>670</v>
      </c>
      <c r="C419" s="17" t="s">
        <v>328</v>
      </c>
      <c r="D419" s="99">
        <v>3.8</v>
      </c>
      <c r="E419" s="14">
        <v>0.35</v>
      </c>
      <c r="F419" s="25">
        <f aca="true" t="shared" si="11" ref="F419:F429">D419-(D419*E419)</f>
        <v>2.4699999999999998</v>
      </c>
      <c r="G419" s="28" t="s">
        <v>1274</v>
      </c>
      <c r="H419" s="16">
        <v>9.06</v>
      </c>
      <c r="I419" s="13">
        <v>6.6</v>
      </c>
      <c r="J419" s="112" t="s">
        <v>227</v>
      </c>
    </row>
    <row r="420" spans="1:10" ht="12" customHeight="1">
      <c r="A420" s="253" t="s">
        <v>671</v>
      </c>
      <c r="B420" s="16" t="s">
        <v>672</v>
      </c>
      <c r="C420" s="17" t="s">
        <v>328</v>
      </c>
      <c r="D420" s="99">
        <v>5.5</v>
      </c>
      <c r="E420" s="14">
        <v>0.35</v>
      </c>
      <c r="F420" s="25">
        <f t="shared" si="11"/>
        <v>3.575</v>
      </c>
      <c r="G420" s="28" t="s">
        <v>1274</v>
      </c>
      <c r="H420" s="16">
        <v>9.06</v>
      </c>
      <c r="I420" s="13">
        <v>9.5</v>
      </c>
      <c r="J420" s="112" t="s">
        <v>227</v>
      </c>
    </row>
    <row r="421" spans="1:10" ht="12" customHeight="1">
      <c r="A421" s="253" t="s">
        <v>673</v>
      </c>
      <c r="B421" s="16" t="s">
        <v>674</v>
      </c>
      <c r="C421" s="17" t="s">
        <v>328</v>
      </c>
      <c r="D421" s="99">
        <v>8</v>
      </c>
      <c r="E421" s="14">
        <v>0.35</v>
      </c>
      <c r="F421" s="25">
        <f t="shared" si="11"/>
        <v>5.2</v>
      </c>
      <c r="G421" s="28" t="s">
        <v>1274</v>
      </c>
      <c r="H421" s="16">
        <v>9.06</v>
      </c>
      <c r="I421" s="13">
        <v>13.8</v>
      </c>
      <c r="J421" s="112" t="s">
        <v>227</v>
      </c>
    </row>
    <row r="422" spans="1:10" ht="12" customHeight="1">
      <c r="A422" s="253" t="s">
        <v>675</v>
      </c>
      <c r="B422" s="16" t="s">
        <v>676</v>
      </c>
      <c r="C422" s="17" t="s">
        <v>328</v>
      </c>
      <c r="D422" s="99">
        <v>16</v>
      </c>
      <c r="E422" s="14">
        <v>0.35</v>
      </c>
      <c r="F422" s="25">
        <f t="shared" si="11"/>
        <v>10.4</v>
      </c>
      <c r="G422" s="28" t="s">
        <v>1274</v>
      </c>
      <c r="H422" s="16">
        <v>9.06</v>
      </c>
      <c r="I422" s="13">
        <v>27.6</v>
      </c>
      <c r="J422" s="112" t="s">
        <v>227</v>
      </c>
    </row>
    <row r="423" spans="1:10" ht="12" customHeight="1">
      <c r="A423" s="253" t="s">
        <v>677</v>
      </c>
      <c r="B423" s="16" t="s">
        <v>678</v>
      </c>
      <c r="C423" s="17" t="s">
        <v>328</v>
      </c>
      <c r="D423" s="99">
        <v>44</v>
      </c>
      <c r="E423" s="14">
        <v>0.35</v>
      </c>
      <c r="F423" s="25">
        <f t="shared" si="11"/>
        <v>28.6</v>
      </c>
      <c r="G423" s="28" t="s">
        <v>1274</v>
      </c>
      <c r="H423" s="16">
        <v>9.06</v>
      </c>
      <c r="I423" s="13">
        <v>76</v>
      </c>
      <c r="J423" s="112" t="s">
        <v>227</v>
      </c>
    </row>
    <row r="424" spans="1:10" ht="12" customHeight="1">
      <c r="A424" s="253" t="s">
        <v>679</v>
      </c>
      <c r="B424" s="16" t="s">
        <v>680</v>
      </c>
      <c r="C424" s="17" t="s">
        <v>328</v>
      </c>
      <c r="D424" s="99">
        <v>2.1</v>
      </c>
      <c r="E424" s="14">
        <v>0.35</v>
      </c>
      <c r="F424" s="25">
        <f t="shared" si="11"/>
        <v>1.3650000000000002</v>
      </c>
      <c r="G424" s="28" t="s">
        <v>1274</v>
      </c>
      <c r="H424" s="16">
        <v>9.06</v>
      </c>
      <c r="I424" s="13">
        <v>3.65</v>
      </c>
      <c r="J424" s="112" t="s">
        <v>227</v>
      </c>
    </row>
    <row r="425" spans="1:10" ht="12" customHeight="1">
      <c r="A425" s="253" t="s">
        <v>681</v>
      </c>
      <c r="B425" s="16" t="s">
        <v>682</v>
      </c>
      <c r="C425" s="17" t="s">
        <v>328</v>
      </c>
      <c r="D425" s="99">
        <v>2.6</v>
      </c>
      <c r="E425" s="14">
        <v>0.35</v>
      </c>
      <c r="F425" s="25">
        <f t="shared" si="11"/>
        <v>1.6900000000000002</v>
      </c>
      <c r="G425" s="28" t="s">
        <v>1274</v>
      </c>
      <c r="H425" s="16">
        <v>9.06</v>
      </c>
      <c r="I425" s="13">
        <v>4.5</v>
      </c>
      <c r="J425" s="112" t="s">
        <v>227</v>
      </c>
    </row>
    <row r="426" spans="1:10" ht="12" customHeight="1">
      <c r="A426" s="253" t="s">
        <v>683</v>
      </c>
      <c r="B426" s="16" t="s">
        <v>684</v>
      </c>
      <c r="C426" s="17" t="s">
        <v>328</v>
      </c>
      <c r="D426" s="99">
        <v>3.1</v>
      </c>
      <c r="E426" s="14">
        <v>0.35</v>
      </c>
      <c r="F426" s="25">
        <f t="shared" si="11"/>
        <v>2.015</v>
      </c>
      <c r="G426" s="28" t="s">
        <v>1274</v>
      </c>
      <c r="H426" s="16">
        <v>9.06</v>
      </c>
      <c r="I426" s="13">
        <v>5.4</v>
      </c>
      <c r="J426" s="112" t="s">
        <v>227</v>
      </c>
    </row>
    <row r="427" spans="1:10" ht="12" customHeight="1">
      <c r="A427" s="253" t="s">
        <v>685</v>
      </c>
      <c r="B427" s="16" t="s">
        <v>686</v>
      </c>
      <c r="C427" s="17" t="s">
        <v>328</v>
      </c>
      <c r="D427" s="99">
        <v>5.8</v>
      </c>
      <c r="E427" s="14">
        <v>0.35</v>
      </c>
      <c r="F427" s="25">
        <f t="shared" si="11"/>
        <v>3.77</v>
      </c>
      <c r="G427" s="28" t="s">
        <v>1274</v>
      </c>
      <c r="H427" s="16">
        <v>9.06</v>
      </c>
      <c r="I427" s="13">
        <v>10</v>
      </c>
      <c r="J427" s="112" t="s">
        <v>227</v>
      </c>
    </row>
    <row r="428" spans="1:10" ht="12" customHeight="1">
      <c r="A428" s="253" t="s">
        <v>687</v>
      </c>
      <c r="B428" s="16" t="s">
        <v>688</v>
      </c>
      <c r="C428" s="17" t="s">
        <v>328</v>
      </c>
      <c r="D428" s="99">
        <v>30</v>
      </c>
      <c r="E428" s="14">
        <v>0.35</v>
      </c>
      <c r="F428" s="25">
        <f t="shared" si="11"/>
        <v>19.5</v>
      </c>
      <c r="G428" s="28" t="s">
        <v>1274</v>
      </c>
      <c r="H428" s="16">
        <v>9.06</v>
      </c>
      <c r="I428" s="13">
        <v>52</v>
      </c>
      <c r="J428" s="112" t="s">
        <v>227</v>
      </c>
    </row>
    <row r="429" spans="1:10" ht="12" customHeight="1">
      <c r="A429" s="253" t="s">
        <v>689</v>
      </c>
      <c r="B429" s="16" t="s">
        <v>690</v>
      </c>
      <c r="C429" s="17" t="s">
        <v>328</v>
      </c>
      <c r="D429" s="99">
        <v>50</v>
      </c>
      <c r="E429" s="14">
        <v>0.35</v>
      </c>
      <c r="F429" s="25">
        <f t="shared" si="11"/>
        <v>32.5</v>
      </c>
      <c r="G429" s="28" t="s">
        <v>1274</v>
      </c>
      <c r="H429" s="16">
        <v>9.06</v>
      </c>
      <c r="I429" s="13">
        <v>86.5</v>
      </c>
      <c r="J429" s="112" t="s">
        <v>227</v>
      </c>
    </row>
    <row r="430" spans="1:10" ht="12" customHeight="1">
      <c r="A430" s="255" t="s">
        <v>1301</v>
      </c>
      <c r="B430" s="19" t="s">
        <v>1302</v>
      </c>
      <c r="C430" s="17"/>
      <c r="D430" s="99"/>
      <c r="E430" s="14"/>
      <c r="G430" s="28"/>
      <c r="H430" s="16"/>
      <c r="I430" s="13"/>
      <c r="J430" s="112" t="s">
        <v>227</v>
      </c>
    </row>
    <row r="431" spans="1:10" ht="12" customHeight="1">
      <c r="A431" s="253" t="s">
        <v>1303</v>
      </c>
      <c r="B431" s="16" t="s">
        <v>1304</v>
      </c>
      <c r="C431" s="17" t="s">
        <v>328</v>
      </c>
      <c r="D431" s="99">
        <v>15</v>
      </c>
      <c r="E431" s="14">
        <v>0.25</v>
      </c>
      <c r="F431" s="25">
        <f aca="true" t="shared" si="12" ref="F431:F443">D431-(D431*E431)</f>
        <v>11.25</v>
      </c>
      <c r="G431" s="28" t="s">
        <v>1274</v>
      </c>
      <c r="H431" s="16">
        <v>9.06</v>
      </c>
      <c r="I431" s="13">
        <v>26</v>
      </c>
      <c r="J431" s="112" t="s">
        <v>227</v>
      </c>
    </row>
    <row r="432" spans="1:10" ht="12" customHeight="1">
      <c r="A432" s="253" t="s">
        <v>1305</v>
      </c>
      <c r="B432" s="16" t="s">
        <v>1306</v>
      </c>
      <c r="C432" s="17" t="s">
        <v>328</v>
      </c>
      <c r="D432" s="99">
        <v>17</v>
      </c>
      <c r="E432" s="14">
        <v>0.25</v>
      </c>
      <c r="F432" s="25">
        <f t="shared" si="12"/>
        <v>12.75</v>
      </c>
      <c r="G432" s="28" t="s">
        <v>1274</v>
      </c>
      <c r="H432" s="16">
        <v>9.06</v>
      </c>
      <c r="I432" s="13">
        <v>29.4</v>
      </c>
      <c r="J432" s="112" t="s">
        <v>227</v>
      </c>
    </row>
    <row r="433" spans="1:10" ht="12" customHeight="1">
      <c r="A433" s="253" t="s">
        <v>1307</v>
      </c>
      <c r="B433" s="16" t="s">
        <v>1308</v>
      </c>
      <c r="C433" s="17" t="s">
        <v>328</v>
      </c>
      <c r="D433" s="99">
        <v>20</v>
      </c>
      <c r="E433" s="14">
        <v>0.25</v>
      </c>
      <c r="F433" s="25">
        <f t="shared" si="12"/>
        <v>15</v>
      </c>
      <c r="G433" s="28" t="s">
        <v>1274</v>
      </c>
      <c r="H433" s="16">
        <v>9.06</v>
      </c>
      <c r="I433" s="13">
        <v>34.6</v>
      </c>
      <c r="J433" s="112" t="s">
        <v>227</v>
      </c>
    </row>
    <row r="434" spans="1:10" ht="12" customHeight="1">
      <c r="A434" s="253" t="s">
        <v>1309</v>
      </c>
      <c r="B434" s="16" t="s">
        <v>1310</v>
      </c>
      <c r="C434" s="17" t="s">
        <v>328</v>
      </c>
      <c r="D434" s="99">
        <v>33</v>
      </c>
      <c r="E434" s="14">
        <v>0.25</v>
      </c>
      <c r="F434" s="25">
        <f t="shared" si="12"/>
        <v>24.75</v>
      </c>
      <c r="G434" s="28" t="s">
        <v>1274</v>
      </c>
      <c r="H434" s="16">
        <v>9.06</v>
      </c>
      <c r="I434" s="13">
        <v>57</v>
      </c>
      <c r="J434" s="112" t="s">
        <v>227</v>
      </c>
    </row>
    <row r="435" spans="1:10" ht="12" customHeight="1">
      <c r="A435" s="253" t="s">
        <v>1311</v>
      </c>
      <c r="B435" s="16" t="s">
        <v>1312</v>
      </c>
      <c r="C435" s="17" t="s">
        <v>328</v>
      </c>
      <c r="D435" s="99">
        <v>43</v>
      </c>
      <c r="E435" s="14">
        <v>0.25</v>
      </c>
      <c r="F435" s="25">
        <f t="shared" si="12"/>
        <v>32.25</v>
      </c>
      <c r="G435" s="28" t="s">
        <v>1274</v>
      </c>
      <c r="H435" s="16">
        <v>9.06</v>
      </c>
      <c r="I435" s="13">
        <v>74</v>
      </c>
      <c r="J435" s="112" t="s">
        <v>227</v>
      </c>
    </row>
    <row r="436" spans="1:10" ht="12" customHeight="1">
      <c r="A436" s="253" t="s">
        <v>1313</v>
      </c>
      <c r="B436" s="16" t="s">
        <v>1314</v>
      </c>
      <c r="C436" s="17" t="s">
        <v>328</v>
      </c>
      <c r="D436" s="99">
        <v>38</v>
      </c>
      <c r="E436" s="14">
        <v>0.2</v>
      </c>
      <c r="F436" s="25">
        <f t="shared" si="12"/>
        <v>30.4</v>
      </c>
      <c r="G436" s="28" t="s">
        <v>1274</v>
      </c>
      <c r="H436" s="16">
        <v>9.06</v>
      </c>
      <c r="I436" s="13">
        <v>65.5</v>
      </c>
      <c r="J436" s="112" t="s">
        <v>227</v>
      </c>
    </row>
    <row r="437" spans="1:10" ht="12" customHeight="1">
      <c r="A437" s="253" t="s">
        <v>1315</v>
      </c>
      <c r="B437" s="16" t="s">
        <v>1316</v>
      </c>
      <c r="C437" s="17" t="s">
        <v>328</v>
      </c>
      <c r="D437" s="99">
        <v>43</v>
      </c>
      <c r="E437" s="14">
        <v>0.2</v>
      </c>
      <c r="F437" s="25">
        <f t="shared" si="12"/>
        <v>34.4</v>
      </c>
      <c r="G437" s="28" t="s">
        <v>1274</v>
      </c>
      <c r="H437" s="16">
        <v>9.06</v>
      </c>
      <c r="I437" s="13">
        <v>74</v>
      </c>
      <c r="J437" s="112" t="s">
        <v>227</v>
      </c>
    </row>
    <row r="438" spans="1:10" ht="12" customHeight="1">
      <c r="A438" s="253" t="s">
        <v>1317</v>
      </c>
      <c r="B438" s="16" t="s">
        <v>1318</v>
      </c>
      <c r="C438" s="17" t="s">
        <v>328</v>
      </c>
      <c r="D438" s="99">
        <v>59</v>
      </c>
      <c r="E438" s="14">
        <v>0.2</v>
      </c>
      <c r="F438" s="25">
        <f t="shared" si="12"/>
        <v>47.2</v>
      </c>
      <c r="G438" s="28" t="s">
        <v>1274</v>
      </c>
      <c r="H438" s="16">
        <v>9.06</v>
      </c>
      <c r="I438" s="13">
        <v>102</v>
      </c>
      <c r="J438" s="112" t="s">
        <v>227</v>
      </c>
    </row>
    <row r="439" spans="1:10" ht="12" customHeight="1">
      <c r="A439" s="253" t="s">
        <v>1319</v>
      </c>
      <c r="B439" s="16" t="s">
        <v>1320</v>
      </c>
      <c r="C439" s="17" t="s">
        <v>328</v>
      </c>
      <c r="D439" s="99">
        <v>91</v>
      </c>
      <c r="E439" s="14">
        <v>0.2</v>
      </c>
      <c r="F439" s="25">
        <f t="shared" si="12"/>
        <v>72.8</v>
      </c>
      <c r="G439" s="28" t="s">
        <v>1274</v>
      </c>
      <c r="H439" s="16">
        <v>9.06</v>
      </c>
      <c r="I439" s="13">
        <v>157</v>
      </c>
      <c r="J439" s="112" t="s">
        <v>227</v>
      </c>
    </row>
    <row r="440" spans="1:10" ht="12" customHeight="1">
      <c r="A440" s="253" t="s">
        <v>1321</v>
      </c>
      <c r="B440" s="16" t="s">
        <v>1322</v>
      </c>
      <c r="C440" s="17" t="s">
        <v>328</v>
      </c>
      <c r="D440" s="99">
        <v>23</v>
      </c>
      <c r="E440" s="14">
        <v>0.2</v>
      </c>
      <c r="F440" s="25">
        <f t="shared" si="12"/>
        <v>18.4</v>
      </c>
      <c r="G440" s="28" t="s">
        <v>1274</v>
      </c>
      <c r="H440" s="16">
        <v>9.06</v>
      </c>
      <c r="I440" s="13">
        <v>39.7</v>
      </c>
      <c r="J440" s="112" t="s">
        <v>227</v>
      </c>
    </row>
    <row r="441" spans="1:10" ht="12" customHeight="1">
      <c r="A441" s="253" t="s">
        <v>1323</v>
      </c>
      <c r="B441" s="16" t="s">
        <v>1324</v>
      </c>
      <c r="C441" s="17" t="s">
        <v>328</v>
      </c>
      <c r="D441" s="99">
        <v>27</v>
      </c>
      <c r="E441" s="14">
        <v>0.2</v>
      </c>
      <c r="F441" s="25">
        <f t="shared" si="12"/>
        <v>21.6</v>
      </c>
      <c r="G441" s="28" t="s">
        <v>1274</v>
      </c>
      <c r="H441" s="16">
        <v>9.06</v>
      </c>
      <c r="I441" s="13">
        <v>46.7</v>
      </c>
      <c r="J441" s="112" t="s">
        <v>227</v>
      </c>
    </row>
    <row r="442" spans="1:10" ht="12" customHeight="1">
      <c r="A442" s="253" t="s">
        <v>1325</v>
      </c>
      <c r="B442" s="16" t="s">
        <v>1326</v>
      </c>
      <c r="C442" s="17" t="s">
        <v>328</v>
      </c>
      <c r="D442" s="99">
        <v>38</v>
      </c>
      <c r="E442" s="14">
        <v>0.2</v>
      </c>
      <c r="F442" s="25">
        <f t="shared" si="12"/>
        <v>30.4</v>
      </c>
      <c r="G442" s="28" t="s">
        <v>1274</v>
      </c>
      <c r="H442" s="16">
        <v>9.06</v>
      </c>
      <c r="I442" s="13">
        <v>65.5</v>
      </c>
      <c r="J442" s="112" t="s">
        <v>227</v>
      </c>
    </row>
    <row r="443" spans="1:10" ht="12" customHeight="1">
      <c r="A443" s="253" t="s">
        <v>1327</v>
      </c>
      <c r="B443" s="16" t="s">
        <v>1328</v>
      </c>
      <c r="C443" s="17" t="s">
        <v>328</v>
      </c>
      <c r="D443" s="99">
        <v>63</v>
      </c>
      <c r="E443" s="14">
        <v>0.2</v>
      </c>
      <c r="F443" s="25">
        <f t="shared" si="12"/>
        <v>50.4</v>
      </c>
      <c r="G443" s="28" t="s">
        <v>1274</v>
      </c>
      <c r="H443" s="16">
        <v>9.06</v>
      </c>
      <c r="I443" s="13">
        <v>109</v>
      </c>
      <c r="J443" s="112" t="s">
        <v>227</v>
      </c>
    </row>
    <row r="444" spans="1:10" ht="12" customHeight="1">
      <c r="A444" s="255" t="s">
        <v>691</v>
      </c>
      <c r="B444" s="19" t="s">
        <v>1329</v>
      </c>
      <c r="C444" s="38"/>
      <c r="D444" s="99"/>
      <c r="E444" s="14"/>
      <c r="G444" s="16"/>
      <c r="H444" s="16"/>
      <c r="I444" s="13"/>
      <c r="J444" s="112" t="s">
        <v>227</v>
      </c>
    </row>
    <row r="445" spans="1:10" ht="12" customHeight="1">
      <c r="A445" s="253" t="s">
        <v>692</v>
      </c>
      <c r="B445" s="16" t="s">
        <v>1330</v>
      </c>
      <c r="C445" s="17" t="s">
        <v>308</v>
      </c>
      <c r="D445" s="99">
        <v>7.7</v>
      </c>
      <c r="E445" s="14">
        <v>0.3</v>
      </c>
      <c r="F445" s="25">
        <f>D445-(D445*E445)</f>
        <v>5.390000000000001</v>
      </c>
      <c r="G445" s="28" t="s">
        <v>1274</v>
      </c>
      <c r="H445" s="16">
        <v>9.06</v>
      </c>
      <c r="I445" s="13">
        <v>9.9</v>
      </c>
      <c r="J445" s="112" t="s">
        <v>227</v>
      </c>
    </row>
    <row r="446" spans="1:10" ht="12" customHeight="1">
      <c r="A446" s="253" t="s">
        <v>693</v>
      </c>
      <c r="B446" s="16" t="s">
        <v>1331</v>
      </c>
      <c r="C446" s="17" t="s">
        <v>308</v>
      </c>
      <c r="D446" s="99">
        <v>8.7</v>
      </c>
      <c r="E446" s="14">
        <v>0.3</v>
      </c>
      <c r="F446" s="25">
        <f>D446-(D446*E446)</f>
        <v>6.09</v>
      </c>
      <c r="G446" s="28" t="s">
        <v>1274</v>
      </c>
      <c r="H446" s="16">
        <v>9.06</v>
      </c>
      <c r="I446" s="13">
        <v>11.1</v>
      </c>
      <c r="J446" s="112" t="s">
        <v>227</v>
      </c>
    </row>
    <row r="447" spans="1:10" ht="12" customHeight="1">
      <c r="A447" s="253" t="s">
        <v>694</v>
      </c>
      <c r="B447" s="16" t="s">
        <v>1332</v>
      </c>
      <c r="C447" s="17" t="s">
        <v>308</v>
      </c>
      <c r="D447" s="99">
        <v>12.3</v>
      </c>
      <c r="E447" s="14">
        <v>0.3</v>
      </c>
      <c r="F447" s="25">
        <f>D447-(D447*E447)</f>
        <v>8.610000000000001</v>
      </c>
      <c r="G447" s="28" t="s">
        <v>1274</v>
      </c>
      <c r="H447" s="16">
        <v>9.06</v>
      </c>
      <c r="I447" s="13">
        <v>15.7</v>
      </c>
      <c r="J447" s="112" t="s">
        <v>227</v>
      </c>
    </row>
    <row r="448" spans="1:10" ht="12" customHeight="1">
      <c r="A448" s="253" t="s">
        <v>695</v>
      </c>
      <c r="B448" s="16" t="s">
        <v>1333</v>
      </c>
      <c r="C448" s="17" t="s">
        <v>308</v>
      </c>
      <c r="D448" s="99">
        <v>18.45</v>
      </c>
      <c r="E448" s="14">
        <v>0.3</v>
      </c>
      <c r="F448" s="25">
        <f>D448-(D448*E448)</f>
        <v>12.915</v>
      </c>
      <c r="G448" s="28" t="s">
        <v>1274</v>
      </c>
      <c r="H448" s="16">
        <v>9.06</v>
      </c>
      <c r="I448" s="13">
        <v>23.7</v>
      </c>
      <c r="J448" s="112" t="s">
        <v>227</v>
      </c>
    </row>
    <row r="449" spans="1:10" ht="12" customHeight="1">
      <c r="A449" s="253" t="s">
        <v>696</v>
      </c>
      <c r="B449" s="16" t="s">
        <v>1334</v>
      </c>
      <c r="C449" s="17" t="s">
        <v>308</v>
      </c>
      <c r="D449" s="99">
        <v>31.3</v>
      </c>
      <c r="E449" s="14">
        <v>0.3</v>
      </c>
      <c r="F449" s="25">
        <f>D449-(D449*E449)</f>
        <v>21.91</v>
      </c>
      <c r="G449" s="28" t="s">
        <v>1274</v>
      </c>
      <c r="H449" s="16">
        <v>9.06</v>
      </c>
      <c r="I449" s="13">
        <v>40.1</v>
      </c>
      <c r="J449" s="112" t="s">
        <v>227</v>
      </c>
    </row>
    <row r="450" spans="1:10" ht="12" customHeight="1">
      <c r="A450" s="255" t="s">
        <v>697</v>
      </c>
      <c r="B450" s="19" t="s">
        <v>1335</v>
      </c>
      <c r="C450" s="38"/>
      <c r="D450" s="99"/>
      <c r="E450" s="14"/>
      <c r="G450" s="16"/>
      <c r="H450" s="16"/>
      <c r="I450" s="13"/>
      <c r="J450" s="112" t="s">
        <v>227</v>
      </c>
    </row>
    <row r="451" spans="1:10" ht="12" customHeight="1">
      <c r="A451" s="253" t="s">
        <v>1336</v>
      </c>
      <c r="B451" s="16" t="s">
        <v>1337</v>
      </c>
      <c r="C451" s="17" t="s">
        <v>308</v>
      </c>
      <c r="D451" s="99">
        <v>4.7</v>
      </c>
      <c r="E451" s="14">
        <v>0.2</v>
      </c>
      <c r="F451" s="25">
        <f>D451-(D451*E451)</f>
        <v>3.7600000000000002</v>
      </c>
      <c r="G451" s="28" t="s">
        <v>1274</v>
      </c>
      <c r="H451" s="16">
        <v>9.06</v>
      </c>
      <c r="I451" s="13">
        <v>8.7</v>
      </c>
      <c r="J451" s="112" t="s">
        <v>227</v>
      </c>
    </row>
    <row r="452" spans="1:10" ht="12" customHeight="1">
      <c r="A452" s="253" t="s">
        <v>1338</v>
      </c>
      <c r="B452" s="16" t="s">
        <v>1339</v>
      </c>
      <c r="C452" s="17" t="s">
        <v>308</v>
      </c>
      <c r="D452" s="99">
        <v>6</v>
      </c>
      <c r="E452" s="14">
        <v>0.2</v>
      </c>
      <c r="F452" s="25">
        <f>D452-(D452*E452)</f>
        <v>4.8</v>
      </c>
      <c r="G452" s="28" t="s">
        <v>1274</v>
      </c>
      <c r="H452" s="16">
        <v>9.06</v>
      </c>
      <c r="I452" s="13">
        <v>7.4</v>
      </c>
      <c r="J452" s="112" t="s">
        <v>227</v>
      </c>
    </row>
    <row r="453" spans="1:10" ht="12" customHeight="1">
      <c r="A453" s="253" t="s">
        <v>1340</v>
      </c>
      <c r="B453" s="16" t="s">
        <v>1341</v>
      </c>
      <c r="C453" s="17" t="s">
        <v>308</v>
      </c>
      <c r="D453" s="99">
        <v>10</v>
      </c>
      <c r="E453" s="14">
        <v>0.2</v>
      </c>
      <c r="F453" s="25">
        <f>D453-(D453*E453)</f>
        <v>8</v>
      </c>
      <c r="G453" s="28" t="s">
        <v>1274</v>
      </c>
      <c r="H453" s="16">
        <v>9.06</v>
      </c>
      <c r="I453" s="13">
        <v>12.4</v>
      </c>
      <c r="J453" s="112" t="s">
        <v>227</v>
      </c>
    </row>
    <row r="454" spans="1:10" ht="12" customHeight="1">
      <c r="A454" s="253" t="s">
        <v>1342</v>
      </c>
      <c r="B454" s="16" t="s">
        <v>1343</v>
      </c>
      <c r="C454" s="17" t="s">
        <v>308</v>
      </c>
      <c r="D454" s="99">
        <v>12.8</v>
      </c>
      <c r="E454" s="14">
        <v>0.2</v>
      </c>
      <c r="F454" s="25">
        <f>D454-(D454*E454)</f>
        <v>10.24</v>
      </c>
      <c r="G454" s="28" t="s">
        <v>1274</v>
      </c>
      <c r="H454" s="16">
        <v>9.06</v>
      </c>
      <c r="I454" s="13">
        <v>15.9</v>
      </c>
      <c r="J454" s="112" t="s">
        <v>227</v>
      </c>
    </row>
    <row r="455" spans="1:10" ht="12" customHeight="1">
      <c r="A455" s="253" t="s">
        <v>1344</v>
      </c>
      <c r="B455" s="16" t="s">
        <v>1345</v>
      </c>
      <c r="C455" s="17" t="s">
        <v>308</v>
      </c>
      <c r="D455" s="99">
        <v>26.4</v>
      </c>
      <c r="E455" s="14">
        <v>0.2</v>
      </c>
      <c r="F455" s="25">
        <f>D455-(D455*E455)</f>
        <v>21.119999999999997</v>
      </c>
      <c r="G455" s="28" t="s">
        <v>1274</v>
      </c>
      <c r="H455" s="16">
        <v>9.06</v>
      </c>
      <c r="I455" s="13">
        <v>32.7</v>
      </c>
      <c r="J455" s="112" t="s">
        <v>227</v>
      </c>
    </row>
    <row r="456" spans="1:10" ht="12" customHeight="1">
      <c r="A456" s="255" t="s">
        <v>698</v>
      </c>
      <c r="B456" s="19" t="s">
        <v>699</v>
      </c>
      <c r="C456" s="38"/>
      <c r="D456" s="99"/>
      <c r="E456" s="14"/>
      <c r="G456" s="16"/>
      <c r="H456" s="16"/>
      <c r="I456" s="13"/>
      <c r="J456" s="112" t="s">
        <v>227</v>
      </c>
    </row>
    <row r="457" spans="1:10" ht="12" customHeight="1">
      <c r="A457" s="253" t="s">
        <v>700</v>
      </c>
      <c r="B457" s="16" t="s">
        <v>701</v>
      </c>
      <c r="C457" s="17" t="s">
        <v>308</v>
      </c>
      <c r="D457" s="99">
        <v>1.7</v>
      </c>
      <c r="E457" s="14">
        <v>0.35</v>
      </c>
      <c r="F457" s="25">
        <f>D457-(D457*E457)</f>
        <v>1.105</v>
      </c>
      <c r="G457" s="28" t="s">
        <v>1274</v>
      </c>
      <c r="H457" s="16">
        <v>9.06</v>
      </c>
      <c r="I457" s="13">
        <v>2.2</v>
      </c>
      <c r="J457" s="112" t="s">
        <v>227</v>
      </c>
    </row>
    <row r="458" spans="1:10" ht="12" customHeight="1">
      <c r="A458" s="253" t="s">
        <v>702</v>
      </c>
      <c r="B458" s="16" t="s">
        <v>703</v>
      </c>
      <c r="C458" s="17" t="s">
        <v>308</v>
      </c>
      <c r="D458" s="99">
        <v>2.4</v>
      </c>
      <c r="E458" s="14">
        <v>0.35</v>
      </c>
      <c r="F458" s="25">
        <f>D458-(D458*E458)</f>
        <v>1.56</v>
      </c>
      <c r="G458" s="28" t="s">
        <v>1274</v>
      </c>
      <c r="H458" s="16">
        <v>9.06</v>
      </c>
      <c r="I458" s="13">
        <v>3.1</v>
      </c>
      <c r="J458" s="112" t="s">
        <v>227</v>
      </c>
    </row>
    <row r="459" spans="1:10" ht="12" customHeight="1">
      <c r="A459" s="253" t="s">
        <v>704</v>
      </c>
      <c r="B459" s="16" t="s">
        <v>705</v>
      </c>
      <c r="C459" s="17" t="s">
        <v>308</v>
      </c>
      <c r="D459" s="99">
        <v>3.5</v>
      </c>
      <c r="E459" s="14">
        <v>0.35</v>
      </c>
      <c r="F459" s="25">
        <f>D459-(D459*E459)</f>
        <v>2.2750000000000004</v>
      </c>
      <c r="G459" s="28" t="s">
        <v>1274</v>
      </c>
      <c r="H459" s="16">
        <v>9.06</v>
      </c>
      <c r="I459" s="13">
        <v>4.5</v>
      </c>
      <c r="J459" s="112" t="s">
        <v>227</v>
      </c>
    </row>
    <row r="460" spans="1:10" ht="12" customHeight="1">
      <c r="A460" s="253" t="s">
        <v>706</v>
      </c>
      <c r="B460" s="16" t="s">
        <v>717</v>
      </c>
      <c r="C460" s="17" t="s">
        <v>308</v>
      </c>
      <c r="D460" s="99">
        <v>6.4</v>
      </c>
      <c r="E460" s="14">
        <v>0.35</v>
      </c>
      <c r="F460" s="25">
        <f>D460-(D460*E460)</f>
        <v>4.16</v>
      </c>
      <c r="G460" s="28" t="s">
        <v>1274</v>
      </c>
      <c r="H460" s="16">
        <v>9.06</v>
      </c>
      <c r="I460" s="13">
        <v>8.2</v>
      </c>
      <c r="J460" s="112" t="s">
        <v>227</v>
      </c>
    </row>
    <row r="461" spans="1:10" ht="12" customHeight="1">
      <c r="A461" s="255" t="s">
        <v>1346</v>
      </c>
      <c r="B461" s="37" t="s">
        <v>718</v>
      </c>
      <c r="C461" s="11"/>
      <c r="D461" s="99"/>
      <c r="E461" s="14"/>
      <c r="G461" s="28"/>
      <c r="H461" s="16"/>
      <c r="I461" s="13"/>
      <c r="J461" s="112" t="s">
        <v>227</v>
      </c>
    </row>
    <row r="462" spans="1:10" ht="12" customHeight="1">
      <c r="A462" s="253" t="s">
        <v>719</v>
      </c>
      <c r="B462" s="16" t="s">
        <v>720</v>
      </c>
      <c r="C462" s="11" t="s">
        <v>321</v>
      </c>
      <c r="D462" s="99">
        <v>5.2</v>
      </c>
      <c r="E462" s="14">
        <v>0.2</v>
      </c>
      <c r="F462" s="25">
        <f aca="true" t="shared" si="13" ref="F462:F471">D462-(D462*E462)</f>
        <v>4.16</v>
      </c>
      <c r="G462" s="28" t="s">
        <v>365</v>
      </c>
      <c r="H462" s="16">
        <v>2006</v>
      </c>
      <c r="I462" s="13">
        <v>5.9</v>
      </c>
      <c r="J462" s="112" t="s">
        <v>227</v>
      </c>
    </row>
    <row r="463" spans="1:10" ht="12" customHeight="1">
      <c r="A463" s="253" t="s">
        <v>721</v>
      </c>
      <c r="B463" s="16" t="s">
        <v>722</v>
      </c>
      <c r="C463" s="11" t="s">
        <v>321</v>
      </c>
      <c r="D463" s="99">
        <v>6.4</v>
      </c>
      <c r="E463" s="14">
        <v>0.2</v>
      </c>
      <c r="F463" s="25">
        <f t="shared" si="13"/>
        <v>5.12</v>
      </c>
      <c r="G463" s="28" t="s">
        <v>365</v>
      </c>
      <c r="H463" s="16">
        <v>2006</v>
      </c>
      <c r="I463" s="13">
        <v>7.3</v>
      </c>
      <c r="J463" s="112" t="s">
        <v>227</v>
      </c>
    </row>
    <row r="464" spans="1:10" ht="12" customHeight="1">
      <c r="A464" s="253" t="s">
        <v>723</v>
      </c>
      <c r="B464" s="16" t="s">
        <v>724</v>
      </c>
      <c r="C464" s="11" t="s">
        <v>321</v>
      </c>
      <c r="D464" s="99">
        <v>7.9</v>
      </c>
      <c r="E464" s="14">
        <v>0.2</v>
      </c>
      <c r="F464" s="25">
        <f t="shared" si="13"/>
        <v>6.32</v>
      </c>
      <c r="G464" s="28" t="s">
        <v>365</v>
      </c>
      <c r="H464" s="16">
        <v>2006</v>
      </c>
      <c r="I464" s="13">
        <v>9.1</v>
      </c>
      <c r="J464" s="112" t="s">
        <v>227</v>
      </c>
    </row>
    <row r="465" spans="1:10" ht="12" customHeight="1">
      <c r="A465" s="253" t="s">
        <v>725</v>
      </c>
      <c r="B465" s="16" t="s">
        <v>726</v>
      </c>
      <c r="C465" s="11" t="s">
        <v>321</v>
      </c>
      <c r="D465" s="99">
        <v>9.6</v>
      </c>
      <c r="E465" s="14">
        <v>0.2</v>
      </c>
      <c r="F465" s="25">
        <f t="shared" si="13"/>
        <v>7.68</v>
      </c>
      <c r="G465" s="28" t="s">
        <v>365</v>
      </c>
      <c r="H465" s="16">
        <v>2006</v>
      </c>
      <c r="I465" s="13">
        <v>10.9</v>
      </c>
      <c r="J465" s="112" t="s">
        <v>227</v>
      </c>
    </row>
    <row r="466" spans="1:10" ht="12" customHeight="1">
      <c r="A466" s="253" t="s">
        <v>727</v>
      </c>
      <c r="B466" s="16" t="s">
        <v>728</v>
      </c>
      <c r="C466" s="11" t="s">
        <v>321</v>
      </c>
      <c r="D466" s="99">
        <v>10.7</v>
      </c>
      <c r="E466" s="14">
        <v>0.2</v>
      </c>
      <c r="F466" s="25">
        <f t="shared" si="13"/>
        <v>8.559999999999999</v>
      </c>
      <c r="G466" s="28" t="s">
        <v>365</v>
      </c>
      <c r="H466" s="16">
        <v>2006</v>
      </c>
      <c r="I466" s="13">
        <v>12.3</v>
      </c>
      <c r="J466" s="112" t="s">
        <v>227</v>
      </c>
    </row>
    <row r="467" spans="1:10" ht="12" customHeight="1">
      <c r="A467" s="253" t="s">
        <v>729</v>
      </c>
      <c r="B467" s="16" t="s">
        <v>730</v>
      </c>
      <c r="C467" s="11" t="s">
        <v>321</v>
      </c>
      <c r="D467" s="99">
        <v>13.4</v>
      </c>
      <c r="E467" s="14">
        <v>0.2</v>
      </c>
      <c r="F467" s="25">
        <f t="shared" si="13"/>
        <v>10.72</v>
      </c>
      <c r="G467" s="28" t="s">
        <v>365</v>
      </c>
      <c r="H467" s="16">
        <v>2006</v>
      </c>
      <c r="I467" s="13">
        <v>15.4</v>
      </c>
      <c r="J467" s="112" t="s">
        <v>227</v>
      </c>
    </row>
    <row r="468" spans="1:10" ht="12" customHeight="1">
      <c r="A468" s="253" t="s">
        <v>731</v>
      </c>
      <c r="B468" s="16" t="s">
        <v>732</v>
      </c>
      <c r="C468" s="11" t="s">
        <v>321</v>
      </c>
      <c r="D468" s="99">
        <v>16.1</v>
      </c>
      <c r="E468" s="14">
        <v>0.2</v>
      </c>
      <c r="F468" s="25">
        <f t="shared" si="13"/>
        <v>12.88</v>
      </c>
      <c r="G468" s="28" t="s">
        <v>365</v>
      </c>
      <c r="H468" s="16">
        <v>2006</v>
      </c>
      <c r="I468" s="13">
        <v>18.3</v>
      </c>
      <c r="J468" s="112" t="s">
        <v>227</v>
      </c>
    </row>
    <row r="469" spans="1:10" ht="12" customHeight="1">
      <c r="A469" s="253" t="s">
        <v>733</v>
      </c>
      <c r="B469" s="16" t="s">
        <v>734</v>
      </c>
      <c r="C469" s="11" t="s">
        <v>321</v>
      </c>
      <c r="D469" s="99">
        <v>5.2</v>
      </c>
      <c r="E469" s="14">
        <v>0.2</v>
      </c>
      <c r="F469" s="25">
        <f t="shared" si="13"/>
        <v>4.16</v>
      </c>
      <c r="G469" s="28" t="s">
        <v>365</v>
      </c>
      <c r="H469" s="16">
        <v>2006</v>
      </c>
      <c r="I469" s="13">
        <v>5.9</v>
      </c>
      <c r="J469" s="112" t="s">
        <v>227</v>
      </c>
    </row>
    <row r="470" spans="1:10" ht="12" customHeight="1">
      <c r="A470" s="253" t="s">
        <v>735</v>
      </c>
      <c r="B470" s="16" t="s">
        <v>736</v>
      </c>
      <c r="C470" s="11" t="s">
        <v>321</v>
      </c>
      <c r="D470" s="99">
        <v>7.3</v>
      </c>
      <c r="E470" s="14">
        <v>0.2</v>
      </c>
      <c r="F470" s="25">
        <f t="shared" si="13"/>
        <v>5.84</v>
      </c>
      <c r="G470" s="28" t="s">
        <v>365</v>
      </c>
      <c r="H470" s="16">
        <v>2006</v>
      </c>
      <c r="I470" s="13">
        <v>8.4</v>
      </c>
      <c r="J470" s="112" t="s">
        <v>227</v>
      </c>
    </row>
    <row r="471" spans="1:10" ht="12" customHeight="1">
      <c r="A471" s="253" t="s">
        <v>737</v>
      </c>
      <c r="B471" s="16" t="s">
        <v>738</v>
      </c>
      <c r="C471" s="11" t="s">
        <v>321</v>
      </c>
      <c r="D471" s="99">
        <v>9.7</v>
      </c>
      <c r="E471" s="14">
        <v>0.2</v>
      </c>
      <c r="F471" s="25">
        <f t="shared" si="13"/>
        <v>7.76</v>
      </c>
      <c r="G471" s="28" t="s">
        <v>365</v>
      </c>
      <c r="H471" s="16">
        <v>2006</v>
      </c>
      <c r="I471" s="13">
        <v>11</v>
      </c>
      <c r="J471" s="112" t="s">
        <v>227</v>
      </c>
    </row>
    <row r="472" spans="1:10" ht="12" customHeight="1">
      <c r="A472" s="255" t="s">
        <v>739</v>
      </c>
      <c r="B472" s="37" t="s">
        <v>740</v>
      </c>
      <c r="C472" s="17"/>
      <c r="D472" s="99"/>
      <c r="E472" s="14"/>
      <c r="G472" s="28"/>
      <c r="H472" s="16"/>
      <c r="I472" s="13"/>
      <c r="J472" s="112" t="s">
        <v>227</v>
      </c>
    </row>
    <row r="473" spans="1:10" ht="12" customHeight="1">
      <c r="A473" s="253" t="s">
        <v>741</v>
      </c>
      <c r="B473" s="16" t="s">
        <v>742</v>
      </c>
      <c r="C473" s="17" t="s">
        <v>321</v>
      </c>
      <c r="D473" s="99">
        <v>5.4</v>
      </c>
      <c r="E473" s="14">
        <v>0.25</v>
      </c>
      <c r="F473" s="25">
        <f aca="true" t="shared" si="14" ref="F473:F480">D473-(D473*E473)</f>
        <v>4.050000000000001</v>
      </c>
      <c r="G473" s="28" t="s">
        <v>365</v>
      </c>
      <c r="H473" s="16">
        <v>2006</v>
      </c>
      <c r="I473" s="13">
        <v>6.1</v>
      </c>
      <c r="J473" s="112" t="s">
        <v>227</v>
      </c>
    </row>
    <row r="474" spans="1:10" ht="12" customHeight="1">
      <c r="A474" s="253" t="s">
        <v>743</v>
      </c>
      <c r="B474" s="16" t="s">
        <v>744</v>
      </c>
      <c r="C474" s="17" t="s">
        <v>321</v>
      </c>
      <c r="D474" s="99">
        <v>6.9</v>
      </c>
      <c r="E474" s="14">
        <v>0.25</v>
      </c>
      <c r="F474" s="25">
        <f t="shared" si="14"/>
        <v>5.175000000000001</v>
      </c>
      <c r="G474" s="28" t="s">
        <v>365</v>
      </c>
      <c r="H474" s="16">
        <v>2006</v>
      </c>
      <c r="I474" s="13">
        <v>7.8</v>
      </c>
      <c r="J474" s="112" t="s">
        <v>227</v>
      </c>
    </row>
    <row r="475" spans="1:10" ht="12" customHeight="1">
      <c r="A475" s="253" t="s">
        <v>745</v>
      </c>
      <c r="B475" s="16" t="s">
        <v>746</v>
      </c>
      <c r="C475" s="17" t="s">
        <v>321</v>
      </c>
      <c r="D475" s="99">
        <v>8.2</v>
      </c>
      <c r="E475" s="14">
        <v>0.25</v>
      </c>
      <c r="F475" s="25">
        <f t="shared" si="14"/>
        <v>6.1499999999999995</v>
      </c>
      <c r="G475" s="28" t="s">
        <v>365</v>
      </c>
      <c r="H475" s="16">
        <v>2006</v>
      </c>
      <c r="I475" s="13">
        <v>9.5</v>
      </c>
      <c r="J475" s="112" t="s">
        <v>227</v>
      </c>
    </row>
    <row r="476" spans="1:10" ht="12" customHeight="1">
      <c r="A476" s="253" t="s">
        <v>747</v>
      </c>
      <c r="B476" s="16" t="s">
        <v>748</v>
      </c>
      <c r="C476" s="17" t="s">
        <v>321</v>
      </c>
      <c r="D476" s="99">
        <v>9.8</v>
      </c>
      <c r="E476" s="14">
        <v>0.25</v>
      </c>
      <c r="F476" s="25">
        <f t="shared" si="14"/>
        <v>7.3500000000000005</v>
      </c>
      <c r="G476" s="28" t="s">
        <v>365</v>
      </c>
      <c r="H476" s="16">
        <v>2006</v>
      </c>
      <c r="I476" s="13">
        <v>11.3</v>
      </c>
      <c r="J476" s="112" t="s">
        <v>227</v>
      </c>
    </row>
    <row r="477" spans="1:10" ht="12" customHeight="1">
      <c r="A477" s="253" t="s">
        <v>749</v>
      </c>
      <c r="B477" s="16" t="s">
        <v>750</v>
      </c>
      <c r="C477" s="17" t="s">
        <v>321</v>
      </c>
      <c r="D477" s="99">
        <v>11.8</v>
      </c>
      <c r="E477" s="14">
        <v>0.25</v>
      </c>
      <c r="F477" s="25">
        <f t="shared" si="14"/>
        <v>8.850000000000001</v>
      </c>
      <c r="G477" s="28" t="s">
        <v>365</v>
      </c>
      <c r="H477" s="16">
        <v>2006</v>
      </c>
      <c r="I477" s="13">
        <v>13.6</v>
      </c>
      <c r="J477" s="112" t="s">
        <v>227</v>
      </c>
    </row>
    <row r="478" spans="1:10" ht="12" customHeight="1">
      <c r="A478" s="253" t="s">
        <v>751</v>
      </c>
      <c r="B478" s="16" t="s">
        <v>752</v>
      </c>
      <c r="C478" s="17" t="s">
        <v>321</v>
      </c>
      <c r="D478" s="99">
        <v>14.5</v>
      </c>
      <c r="E478" s="14">
        <v>0.25</v>
      </c>
      <c r="F478" s="25">
        <f t="shared" si="14"/>
        <v>10.875</v>
      </c>
      <c r="G478" s="28" t="s">
        <v>365</v>
      </c>
      <c r="H478" s="16">
        <v>2006</v>
      </c>
      <c r="I478" s="13">
        <v>16.5</v>
      </c>
      <c r="J478" s="112" t="s">
        <v>227</v>
      </c>
    </row>
    <row r="479" spans="1:10" ht="12" customHeight="1">
      <c r="A479" s="253" t="s">
        <v>753</v>
      </c>
      <c r="B479" s="16" t="s">
        <v>754</v>
      </c>
      <c r="C479" s="17" t="s">
        <v>321</v>
      </c>
      <c r="D479" s="99">
        <v>17</v>
      </c>
      <c r="E479" s="14">
        <v>0.25</v>
      </c>
      <c r="F479" s="25">
        <f t="shared" si="14"/>
        <v>12.75</v>
      </c>
      <c r="G479" s="28" t="s">
        <v>365</v>
      </c>
      <c r="H479" s="16">
        <v>2006</v>
      </c>
      <c r="I479" s="13">
        <v>19.5</v>
      </c>
      <c r="J479" s="112" t="s">
        <v>227</v>
      </c>
    </row>
    <row r="480" spans="1:10" ht="12" customHeight="1">
      <c r="A480" s="253" t="s">
        <v>755</v>
      </c>
      <c r="B480" s="16" t="s">
        <v>756</v>
      </c>
      <c r="C480" s="17" t="s">
        <v>308</v>
      </c>
      <c r="D480" s="99">
        <v>1.1</v>
      </c>
      <c r="E480" s="14">
        <v>0.25</v>
      </c>
      <c r="F480" s="25">
        <f t="shared" si="14"/>
        <v>0.8250000000000001</v>
      </c>
      <c r="G480" s="28" t="s">
        <v>365</v>
      </c>
      <c r="H480" s="16">
        <v>2006</v>
      </c>
      <c r="I480" s="13">
        <v>1.3</v>
      </c>
      <c r="J480" s="112" t="s">
        <v>227</v>
      </c>
    </row>
    <row r="481" spans="1:10" ht="12" customHeight="1">
      <c r="A481" s="255" t="s">
        <v>757</v>
      </c>
      <c r="B481" s="19" t="s">
        <v>758</v>
      </c>
      <c r="C481" s="17"/>
      <c r="D481" s="99"/>
      <c r="E481" s="14"/>
      <c r="G481" s="28"/>
      <c r="H481" s="16"/>
      <c r="I481" s="13"/>
      <c r="J481" s="112" t="s">
        <v>227</v>
      </c>
    </row>
    <row r="482" spans="1:10" ht="12" customHeight="1">
      <c r="A482" s="253" t="s">
        <v>759</v>
      </c>
      <c r="B482" s="16" t="s">
        <v>760</v>
      </c>
      <c r="C482" s="17" t="s">
        <v>321</v>
      </c>
      <c r="D482" s="99">
        <v>2.15</v>
      </c>
      <c r="E482" s="14">
        <v>0.2</v>
      </c>
      <c r="F482" s="25">
        <f aca="true" t="shared" si="15" ref="F482:F502">D482-(D482*E482)</f>
        <v>1.72</v>
      </c>
      <c r="G482" s="28" t="s">
        <v>365</v>
      </c>
      <c r="H482" s="16">
        <v>2006</v>
      </c>
      <c r="I482" s="13">
        <v>2.2</v>
      </c>
      <c r="J482" s="112" t="s">
        <v>227</v>
      </c>
    </row>
    <row r="483" spans="1:10" ht="12" customHeight="1">
      <c r="A483" s="253" t="s">
        <v>761</v>
      </c>
      <c r="B483" s="16" t="s">
        <v>762</v>
      </c>
      <c r="C483" s="17" t="s">
        <v>321</v>
      </c>
      <c r="D483" s="99">
        <v>3.6</v>
      </c>
      <c r="E483" s="14">
        <v>0.2</v>
      </c>
      <c r="F483" s="25">
        <f t="shared" si="15"/>
        <v>2.88</v>
      </c>
      <c r="G483" s="28" t="s">
        <v>365</v>
      </c>
      <c r="H483" s="16">
        <v>2006</v>
      </c>
      <c r="I483" s="13">
        <v>3.6</v>
      </c>
      <c r="J483" s="112" t="s">
        <v>227</v>
      </c>
    </row>
    <row r="484" spans="1:10" ht="12" customHeight="1">
      <c r="A484" s="253" t="s">
        <v>763</v>
      </c>
      <c r="B484" s="16" t="s">
        <v>764</v>
      </c>
      <c r="C484" s="17" t="s">
        <v>321</v>
      </c>
      <c r="D484" s="99">
        <v>5.4</v>
      </c>
      <c r="E484" s="14">
        <v>0.2</v>
      </c>
      <c r="F484" s="25">
        <f t="shared" si="15"/>
        <v>4.32</v>
      </c>
      <c r="G484" s="28" t="s">
        <v>365</v>
      </c>
      <c r="H484" s="16">
        <v>2006</v>
      </c>
      <c r="I484" s="13">
        <v>5.4</v>
      </c>
      <c r="J484" s="112" t="s">
        <v>227</v>
      </c>
    </row>
    <row r="485" spans="1:10" ht="12" customHeight="1">
      <c r="A485" s="253" t="s">
        <v>765</v>
      </c>
      <c r="B485" s="16" t="s">
        <v>766</v>
      </c>
      <c r="C485" s="17" t="s">
        <v>321</v>
      </c>
      <c r="D485" s="99">
        <v>7.2</v>
      </c>
      <c r="E485" s="14">
        <v>0.2</v>
      </c>
      <c r="F485" s="25">
        <f t="shared" si="15"/>
        <v>5.76</v>
      </c>
      <c r="G485" s="28" t="s">
        <v>365</v>
      </c>
      <c r="H485" s="16">
        <v>2006</v>
      </c>
      <c r="I485" s="13">
        <v>7.2</v>
      </c>
      <c r="J485" s="112" t="s">
        <v>227</v>
      </c>
    </row>
    <row r="486" spans="1:10" ht="12" customHeight="1">
      <c r="A486" s="253" t="s">
        <v>767</v>
      </c>
      <c r="B486" s="16" t="s">
        <v>768</v>
      </c>
      <c r="C486" s="17" t="s">
        <v>321</v>
      </c>
      <c r="D486" s="99">
        <v>9</v>
      </c>
      <c r="E486" s="14">
        <v>0.2</v>
      </c>
      <c r="F486" s="25">
        <f t="shared" si="15"/>
        <v>7.2</v>
      </c>
      <c r="G486" s="28" t="s">
        <v>365</v>
      </c>
      <c r="H486" s="16">
        <v>2006</v>
      </c>
      <c r="I486" s="13">
        <v>9</v>
      </c>
      <c r="J486" s="112" t="s">
        <v>227</v>
      </c>
    </row>
    <row r="487" spans="1:10" ht="12" customHeight="1">
      <c r="A487" s="253" t="s">
        <v>769</v>
      </c>
      <c r="B487" s="16" t="s">
        <v>770</v>
      </c>
      <c r="C487" s="17" t="s">
        <v>321</v>
      </c>
      <c r="D487" s="99">
        <v>10.8</v>
      </c>
      <c r="E487" s="14">
        <v>0.2</v>
      </c>
      <c r="F487" s="25">
        <f t="shared" si="15"/>
        <v>8.64</v>
      </c>
      <c r="G487" s="28" t="s">
        <v>365</v>
      </c>
      <c r="H487" s="16">
        <v>2006</v>
      </c>
      <c r="I487" s="13">
        <v>10.8</v>
      </c>
      <c r="J487" s="112" t="s">
        <v>227</v>
      </c>
    </row>
    <row r="488" spans="1:10" ht="12" customHeight="1">
      <c r="A488" s="253" t="s">
        <v>771</v>
      </c>
      <c r="B488" s="16" t="s">
        <v>772</v>
      </c>
      <c r="C488" s="17" t="s">
        <v>321</v>
      </c>
      <c r="D488" s="99">
        <v>14.4</v>
      </c>
      <c r="E488" s="14">
        <v>0.2</v>
      </c>
      <c r="F488" s="25">
        <f t="shared" si="15"/>
        <v>11.52</v>
      </c>
      <c r="G488" s="28" t="s">
        <v>365</v>
      </c>
      <c r="H488" s="16">
        <v>2006</v>
      </c>
      <c r="I488" s="13">
        <v>14.3</v>
      </c>
      <c r="J488" s="112" t="s">
        <v>227</v>
      </c>
    </row>
    <row r="489" spans="1:10" ht="12" customHeight="1">
      <c r="A489" s="253" t="s">
        <v>773</v>
      </c>
      <c r="B489" s="16" t="s">
        <v>774</v>
      </c>
      <c r="C489" s="17" t="s">
        <v>321</v>
      </c>
      <c r="D489" s="99">
        <v>18</v>
      </c>
      <c r="E489" s="14">
        <v>0.2</v>
      </c>
      <c r="F489" s="25">
        <f t="shared" si="15"/>
        <v>14.4</v>
      </c>
      <c r="G489" s="28" t="s">
        <v>365</v>
      </c>
      <c r="H489" s="16">
        <v>2006</v>
      </c>
      <c r="I489" s="13">
        <v>17.9</v>
      </c>
      <c r="J489" s="112" t="s">
        <v>227</v>
      </c>
    </row>
    <row r="490" spans="1:10" ht="12" customHeight="1">
      <c r="A490" s="253" t="s">
        <v>775</v>
      </c>
      <c r="B490" s="16" t="s">
        <v>776</v>
      </c>
      <c r="C490" s="17" t="s">
        <v>321</v>
      </c>
      <c r="D490" s="99">
        <v>36</v>
      </c>
      <c r="E490" s="14">
        <v>0.2</v>
      </c>
      <c r="F490" s="25">
        <f t="shared" si="15"/>
        <v>28.8</v>
      </c>
      <c r="G490" s="28" t="s">
        <v>365</v>
      </c>
      <c r="H490" s="16">
        <v>2006</v>
      </c>
      <c r="I490" s="13">
        <v>35.8</v>
      </c>
      <c r="J490" s="112" t="s">
        <v>227</v>
      </c>
    </row>
    <row r="491" spans="1:10" ht="12" customHeight="1">
      <c r="A491" s="253" t="s">
        <v>777</v>
      </c>
      <c r="B491" s="16" t="s">
        <v>778</v>
      </c>
      <c r="C491" s="17" t="s">
        <v>321</v>
      </c>
      <c r="D491" s="99">
        <v>54</v>
      </c>
      <c r="E491" s="14">
        <v>0.2</v>
      </c>
      <c r="F491" s="25">
        <f t="shared" si="15"/>
        <v>43.2</v>
      </c>
      <c r="G491" s="28" t="s">
        <v>365</v>
      </c>
      <c r="H491" s="16">
        <v>2006</v>
      </c>
      <c r="I491" s="13">
        <v>54</v>
      </c>
      <c r="J491" s="112" t="s">
        <v>227</v>
      </c>
    </row>
    <row r="492" spans="1:10" ht="12" customHeight="1">
      <c r="A492" s="253" t="s">
        <v>779</v>
      </c>
      <c r="B492" s="16" t="s">
        <v>780</v>
      </c>
      <c r="C492" s="17" t="s">
        <v>321</v>
      </c>
      <c r="D492" s="99">
        <v>3.1</v>
      </c>
      <c r="E492" s="14">
        <v>0.2</v>
      </c>
      <c r="F492" s="25">
        <f t="shared" si="15"/>
        <v>2.48</v>
      </c>
      <c r="G492" s="28" t="s">
        <v>365</v>
      </c>
      <c r="H492" s="16">
        <v>2006</v>
      </c>
      <c r="I492" s="13">
        <v>2.95</v>
      </c>
      <c r="J492" s="112" t="s">
        <v>227</v>
      </c>
    </row>
    <row r="493" spans="1:10" ht="12" customHeight="1">
      <c r="A493" s="253" t="s">
        <v>781</v>
      </c>
      <c r="B493" s="16" t="s">
        <v>782</v>
      </c>
      <c r="C493" s="17" t="s">
        <v>321</v>
      </c>
      <c r="D493" s="99">
        <v>5.4</v>
      </c>
      <c r="E493" s="14">
        <v>0.2</v>
      </c>
      <c r="F493" s="25">
        <f t="shared" si="15"/>
        <v>4.32</v>
      </c>
      <c r="G493" s="28" t="s">
        <v>365</v>
      </c>
      <c r="H493" s="16">
        <v>2006</v>
      </c>
      <c r="I493" s="13">
        <v>5.1</v>
      </c>
      <c r="J493" s="112" t="s">
        <v>227</v>
      </c>
    </row>
    <row r="494" spans="1:10" ht="12" customHeight="1">
      <c r="A494" s="253" t="s">
        <v>783</v>
      </c>
      <c r="B494" s="16" t="s">
        <v>784</v>
      </c>
      <c r="C494" s="17" t="s">
        <v>321</v>
      </c>
      <c r="D494" s="99">
        <v>8.1</v>
      </c>
      <c r="E494" s="14">
        <v>0.2</v>
      </c>
      <c r="F494" s="25">
        <f t="shared" si="15"/>
        <v>6.4799999999999995</v>
      </c>
      <c r="G494" s="28" t="s">
        <v>365</v>
      </c>
      <c r="H494" s="16">
        <v>2006</v>
      </c>
      <c r="I494" s="13">
        <v>7.7</v>
      </c>
      <c r="J494" s="112" t="s">
        <v>227</v>
      </c>
    </row>
    <row r="495" spans="1:10" ht="12" customHeight="1">
      <c r="A495" s="253" t="s">
        <v>785</v>
      </c>
      <c r="B495" s="16" t="s">
        <v>786</v>
      </c>
      <c r="C495" s="17" t="s">
        <v>321</v>
      </c>
      <c r="D495" s="99">
        <v>10.8</v>
      </c>
      <c r="E495" s="14">
        <v>0.2</v>
      </c>
      <c r="F495" s="25">
        <f t="shared" si="15"/>
        <v>8.64</v>
      </c>
      <c r="G495" s="28" t="s">
        <v>365</v>
      </c>
      <c r="H495" s="16">
        <v>2006</v>
      </c>
      <c r="I495" s="13">
        <v>10.2</v>
      </c>
      <c r="J495" s="112" t="s">
        <v>227</v>
      </c>
    </row>
    <row r="496" spans="1:10" ht="12" customHeight="1">
      <c r="A496" s="253" t="s">
        <v>787</v>
      </c>
      <c r="B496" s="16" t="s">
        <v>788</v>
      </c>
      <c r="C496" s="17" t="s">
        <v>321</v>
      </c>
      <c r="D496" s="99">
        <v>13.5</v>
      </c>
      <c r="E496" s="14">
        <v>0.2</v>
      </c>
      <c r="F496" s="25">
        <f t="shared" si="15"/>
        <v>10.8</v>
      </c>
      <c r="G496" s="28" t="s">
        <v>365</v>
      </c>
      <c r="H496" s="16">
        <v>2006</v>
      </c>
      <c r="I496" s="13">
        <v>12.8</v>
      </c>
      <c r="J496" s="112" t="s">
        <v>227</v>
      </c>
    </row>
    <row r="497" spans="1:10" ht="12" customHeight="1">
      <c r="A497" s="253" t="s">
        <v>789</v>
      </c>
      <c r="B497" s="16" t="s">
        <v>790</v>
      </c>
      <c r="C497" s="17" t="s">
        <v>321</v>
      </c>
      <c r="D497" s="99">
        <v>16.2</v>
      </c>
      <c r="E497" s="14">
        <v>0.2</v>
      </c>
      <c r="F497" s="25">
        <f t="shared" si="15"/>
        <v>12.959999999999999</v>
      </c>
      <c r="G497" s="28" t="s">
        <v>365</v>
      </c>
      <c r="H497" s="16">
        <v>2006</v>
      </c>
      <c r="I497" s="13">
        <v>15.4</v>
      </c>
      <c r="J497" s="112" t="s">
        <v>227</v>
      </c>
    </row>
    <row r="498" spans="1:10" ht="12" customHeight="1">
      <c r="A498" s="253" t="s">
        <v>791</v>
      </c>
      <c r="B498" s="16" t="s">
        <v>792</v>
      </c>
      <c r="C498" s="17" t="s">
        <v>321</v>
      </c>
      <c r="D498" s="99">
        <v>21.6</v>
      </c>
      <c r="E498" s="14">
        <v>0.2</v>
      </c>
      <c r="F498" s="25">
        <f t="shared" si="15"/>
        <v>17.28</v>
      </c>
      <c r="G498" s="28" t="s">
        <v>365</v>
      </c>
      <c r="H498" s="16">
        <v>2006</v>
      </c>
      <c r="I498" s="13">
        <v>20.5</v>
      </c>
      <c r="J498" s="112" t="s">
        <v>227</v>
      </c>
    </row>
    <row r="499" spans="1:10" ht="12" customHeight="1">
      <c r="A499" s="253" t="s">
        <v>793</v>
      </c>
      <c r="B499" s="16" t="s">
        <v>794</v>
      </c>
      <c r="C499" s="17" t="s">
        <v>321</v>
      </c>
      <c r="D499" s="99">
        <v>27</v>
      </c>
      <c r="E499" s="14">
        <v>0.2</v>
      </c>
      <c r="F499" s="25">
        <f t="shared" si="15"/>
        <v>21.6</v>
      </c>
      <c r="G499" s="28" t="s">
        <v>365</v>
      </c>
      <c r="H499" s="16">
        <v>2006</v>
      </c>
      <c r="I499" s="13">
        <v>25.6</v>
      </c>
      <c r="J499" s="112" t="s">
        <v>227</v>
      </c>
    </row>
    <row r="500" spans="1:10" ht="12" customHeight="1">
      <c r="A500" s="253" t="s">
        <v>1347</v>
      </c>
      <c r="B500" s="16" t="s">
        <v>1348</v>
      </c>
      <c r="C500" s="17" t="s">
        <v>871</v>
      </c>
      <c r="D500" s="99">
        <v>40.5</v>
      </c>
      <c r="E500" s="14">
        <v>0.2</v>
      </c>
      <c r="F500" s="25">
        <f t="shared" si="15"/>
        <v>32.4</v>
      </c>
      <c r="G500" s="28" t="s">
        <v>365</v>
      </c>
      <c r="H500" s="16">
        <v>2006</v>
      </c>
      <c r="I500" s="13">
        <v>30.7</v>
      </c>
      <c r="J500" s="112" t="s">
        <v>227</v>
      </c>
    </row>
    <row r="501" spans="1:10" ht="12" customHeight="1">
      <c r="A501" s="253" t="s">
        <v>795</v>
      </c>
      <c r="B501" s="16" t="s">
        <v>796</v>
      </c>
      <c r="C501" s="17" t="s">
        <v>321</v>
      </c>
      <c r="D501" s="99">
        <v>54</v>
      </c>
      <c r="E501" s="14">
        <v>0.2</v>
      </c>
      <c r="F501" s="25">
        <f t="shared" si="15"/>
        <v>43.2</v>
      </c>
      <c r="G501" s="28" t="s">
        <v>365</v>
      </c>
      <c r="H501" s="16">
        <v>2006</v>
      </c>
      <c r="I501" s="13">
        <v>60.5</v>
      </c>
      <c r="J501" s="112" t="s">
        <v>227</v>
      </c>
    </row>
    <row r="502" spans="1:10" ht="12" customHeight="1">
      <c r="A502" s="253" t="s">
        <v>797</v>
      </c>
      <c r="B502" s="16" t="s">
        <v>798</v>
      </c>
      <c r="C502" s="17" t="s">
        <v>321</v>
      </c>
      <c r="D502" s="99">
        <v>81</v>
      </c>
      <c r="E502" s="14">
        <v>0.2</v>
      </c>
      <c r="F502" s="25">
        <f t="shared" si="15"/>
        <v>64.8</v>
      </c>
      <c r="G502" s="28" t="s">
        <v>365</v>
      </c>
      <c r="H502" s="16">
        <v>2006</v>
      </c>
      <c r="I502" s="13">
        <v>91</v>
      </c>
      <c r="J502" s="112" t="s">
        <v>227</v>
      </c>
    </row>
    <row r="503" spans="1:10" ht="12" customHeight="1">
      <c r="A503" s="255" t="s">
        <v>799</v>
      </c>
      <c r="B503" s="19" t="s">
        <v>800</v>
      </c>
      <c r="C503" s="17"/>
      <c r="D503" s="99"/>
      <c r="E503" s="14"/>
      <c r="G503" s="28"/>
      <c r="H503" s="16"/>
      <c r="I503" s="13"/>
      <c r="J503" s="112" t="s">
        <v>227</v>
      </c>
    </row>
    <row r="504" spans="1:10" ht="12" customHeight="1">
      <c r="A504" s="253" t="s">
        <v>801</v>
      </c>
      <c r="B504" s="16" t="s">
        <v>802</v>
      </c>
      <c r="C504" s="17" t="s">
        <v>321</v>
      </c>
      <c r="D504" s="99">
        <v>13.1</v>
      </c>
      <c r="E504" s="14">
        <v>0.2</v>
      </c>
      <c r="F504" s="25">
        <f aca="true" t="shared" si="16" ref="F504:F512">D504-(D504*E504)</f>
        <v>10.48</v>
      </c>
      <c r="G504" s="28" t="s">
        <v>365</v>
      </c>
      <c r="H504" s="16">
        <v>2006</v>
      </c>
      <c r="I504" s="13">
        <v>14</v>
      </c>
      <c r="J504" s="112" t="s">
        <v>227</v>
      </c>
    </row>
    <row r="505" spans="1:10" ht="12" customHeight="1">
      <c r="A505" s="253" t="s">
        <v>803</v>
      </c>
      <c r="B505" s="16" t="s">
        <v>804</v>
      </c>
      <c r="C505" s="17" t="s">
        <v>321</v>
      </c>
      <c r="D505" s="99">
        <v>12.35</v>
      </c>
      <c r="E505" s="14">
        <v>0.2</v>
      </c>
      <c r="F505" s="25">
        <f t="shared" si="16"/>
        <v>9.879999999999999</v>
      </c>
      <c r="G505" s="28" t="s">
        <v>365</v>
      </c>
      <c r="H505" s="16">
        <v>2006</v>
      </c>
      <c r="I505" s="13">
        <v>14.2</v>
      </c>
      <c r="J505" s="112" t="s">
        <v>227</v>
      </c>
    </row>
    <row r="506" spans="1:10" ht="12" customHeight="1">
      <c r="A506" s="253" t="s">
        <v>805</v>
      </c>
      <c r="B506" s="16" t="s">
        <v>806</v>
      </c>
      <c r="C506" s="17" t="s">
        <v>321</v>
      </c>
      <c r="D506" s="99">
        <v>18.35</v>
      </c>
      <c r="E506" s="14">
        <v>0.2</v>
      </c>
      <c r="F506" s="25">
        <f t="shared" si="16"/>
        <v>14.680000000000001</v>
      </c>
      <c r="G506" s="28" t="s">
        <v>365</v>
      </c>
      <c r="H506" s="16">
        <v>2006</v>
      </c>
      <c r="I506" s="13">
        <v>21.4</v>
      </c>
      <c r="J506" s="112" t="s">
        <v>227</v>
      </c>
    </row>
    <row r="507" spans="1:10" ht="12" customHeight="1">
      <c r="A507" s="253" t="s">
        <v>807</v>
      </c>
      <c r="B507" s="16" t="s">
        <v>808</v>
      </c>
      <c r="C507" s="17" t="s">
        <v>321</v>
      </c>
      <c r="D507" s="99">
        <v>24.6</v>
      </c>
      <c r="E507" s="14">
        <v>0.2</v>
      </c>
      <c r="F507" s="25">
        <f t="shared" si="16"/>
        <v>19.68</v>
      </c>
      <c r="G507" s="28" t="s">
        <v>365</v>
      </c>
      <c r="H507" s="16">
        <v>2006</v>
      </c>
      <c r="I507" s="13">
        <v>28.4</v>
      </c>
      <c r="J507" s="112" t="s">
        <v>227</v>
      </c>
    </row>
    <row r="508" spans="1:10" ht="12" customHeight="1">
      <c r="A508" s="253" t="s">
        <v>809</v>
      </c>
      <c r="B508" s="16" t="s">
        <v>810</v>
      </c>
      <c r="C508" s="17" t="s">
        <v>321</v>
      </c>
      <c r="D508" s="99">
        <v>30.6</v>
      </c>
      <c r="E508" s="14">
        <v>0.2</v>
      </c>
      <c r="F508" s="25">
        <f t="shared" si="16"/>
        <v>24.48</v>
      </c>
      <c r="G508" s="28" t="s">
        <v>365</v>
      </c>
      <c r="H508" s="16">
        <v>2006</v>
      </c>
      <c r="I508" s="13">
        <v>35.6</v>
      </c>
      <c r="J508" s="112" t="s">
        <v>227</v>
      </c>
    </row>
    <row r="509" spans="1:10" ht="12" customHeight="1">
      <c r="A509" s="253" t="s">
        <v>811</v>
      </c>
      <c r="B509" s="16" t="s">
        <v>812</v>
      </c>
      <c r="C509" s="17" t="s">
        <v>321</v>
      </c>
      <c r="D509" s="99">
        <v>36.7</v>
      </c>
      <c r="E509" s="14">
        <v>0.2</v>
      </c>
      <c r="F509" s="25">
        <f t="shared" si="16"/>
        <v>29.360000000000003</v>
      </c>
      <c r="G509" s="28" t="s">
        <v>365</v>
      </c>
      <c r="H509" s="16">
        <v>2006</v>
      </c>
      <c r="I509" s="13">
        <v>42.6</v>
      </c>
      <c r="J509" s="112" t="s">
        <v>227</v>
      </c>
    </row>
    <row r="510" spans="1:10" ht="12" customHeight="1">
      <c r="A510" s="253" t="s">
        <v>813</v>
      </c>
      <c r="B510" s="16" t="s">
        <v>814</v>
      </c>
      <c r="C510" s="17" t="s">
        <v>321</v>
      </c>
      <c r="D510" s="99">
        <v>48.95</v>
      </c>
      <c r="E510" s="14">
        <v>0.2</v>
      </c>
      <c r="F510" s="25">
        <f t="shared" si="16"/>
        <v>39.160000000000004</v>
      </c>
      <c r="G510" s="28" t="s">
        <v>365</v>
      </c>
      <c r="H510" s="16">
        <v>2006</v>
      </c>
      <c r="I510" s="13">
        <v>57</v>
      </c>
      <c r="J510" s="112" t="s">
        <v>227</v>
      </c>
    </row>
    <row r="511" spans="1:10" ht="12" customHeight="1">
      <c r="A511" s="253" t="s">
        <v>815</v>
      </c>
      <c r="B511" s="16" t="s">
        <v>816</v>
      </c>
      <c r="C511" s="17" t="s">
        <v>321</v>
      </c>
      <c r="D511" s="99">
        <v>61.2</v>
      </c>
      <c r="E511" s="14">
        <v>0.2</v>
      </c>
      <c r="F511" s="25">
        <f t="shared" si="16"/>
        <v>48.96</v>
      </c>
      <c r="G511" s="28" t="s">
        <v>365</v>
      </c>
      <c r="H511" s="16">
        <v>2006</v>
      </c>
      <c r="I511" s="13">
        <v>71</v>
      </c>
      <c r="J511" s="112" t="s">
        <v>227</v>
      </c>
    </row>
    <row r="512" spans="1:10" ht="12" customHeight="1">
      <c r="A512" s="253" t="s">
        <v>817</v>
      </c>
      <c r="B512" s="16" t="s">
        <v>818</v>
      </c>
      <c r="C512" s="17" t="s">
        <v>321</v>
      </c>
      <c r="D512" s="99">
        <v>73.55</v>
      </c>
      <c r="E512" s="14">
        <v>0.2</v>
      </c>
      <c r="F512" s="25">
        <f t="shared" si="16"/>
        <v>58.839999999999996</v>
      </c>
      <c r="G512" s="28" t="s">
        <v>365</v>
      </c>
      <c r="H512" s="16">
        <v>2006</v>
      </c>
      <c r="I512" s="13">
        <v>85</v>
      </c>
      <c r="J512" s="112" t="s">
        <v>227</v>
      </c>
    </row>
    <row r="513" spans="1:10" ht="12" customHeight="1">
      <c r="A513" s="255" t="s">
        <v>819</v>
      </c>
      <c r="B513" s="19" t="s">
        <v>820</v>
      </c>
      <c r="C513" s="17"/>
      <c r="D513" s="99"/>
      <c r="E513" s="14"/>
      <c r="G513" s="28"/>
      <c r="H513" s="16"/>
      <c r="I513" s="13"/>
      <c r="J513" s="112" t="s">
        <v>227</v>
      </c>
    </row>
    <row r="514" spans="1:10" ht="12" customHeight="1">
      <c r="A514" s="253" t="s">
        <v>821</v>
      </c>
      <c r="B514" s="16" t="s">
        <v>1349</v>
      </c>
      <c r="C514" s="17" t="s">
        <v>321</v>
      </c>
      <c r="D514" s="99">
        <v>1.4</v>
      </c>
      <c r="E514" s="14">
        <v>0.15</v>
      </c>
      <c r="F514" s="25">
        <f>D514-(D514*E514)</f>
        <v>1.19</v>
      </c>
      <c r="G514" s="28" t="s">
        <v>365</v>
      </c>
      <c r="H514" s="16">
        <v>2006</v>
      </c>
      <c r="I514" s="13">
        <v>1.7</v>
      </c>
      <c r="J514" s="112" t="s">
        <v>227</v>
      </c>
    </row>
    <row r="515" spans="1:10" ht="12" customHeight="1">
      <c r="A515" s="253" t="s">
        <v>822</v>
      </c>
      <c r="B515" s="16" t="s">
        <v>1350</v>
      </c>
      <c r="C515" s="17" t="s">
        <v>321</v>
      </c>
      <c r="D515" s="99">
        <v>2</v>
      </c>
      <c r="E515" s="14">
        <v>0.15</v>
      </c>
      <c r="F515" s="25">
        <f>D515-(D515*E515)</f>
        <v>1.7</v>
      </c>
      <c r="G515" s="28" t="s">
        <v>365</v>
      </c>
      <c r="H515" s="16">
        <v>2006</v>
      </c>
      <c r="I515" s="13">
        <v>2.4</v>
      </c>
      <c r="J515" s="112" t="s">
        <v>227</v>
      </c>
    </row>
    <row r="516" spans="1:10" ht="12" customHeight="1">
      <c r="A516" s="255" t="s">
        <v>823</v>
      </c>
      <c r="B516" s="19" t="s">
        <v>824</v>
      </c>
      <c r="C516" s="17"/>
      <c r="D516" s="99"/>
      <c r="E516" s="14"/>
      <c r="F516" s="25">
        <f>D516-(D516*E516)</f>
        <v>0</v>
      </c>
      <c r="G516" s="28"/>
      <c r="H516" s="16"/>
      <c r="I516" s="13"/>
      <c r="J516" s="112" t="s">
        <v>227</v>
      </c>
    </row>
    <row r="517" spans="1:10" ht="12" customHeight="1">
      <c r="A517" s="253" t="s">
        <v>1351</v>
      </c>
      <c r="B517" s="16" t="s">
        <v>1352</v>
      </c>
      <c r="C517" s="17" t="s">
        <v>321</v>
      </c>
      <c r="D517" s="99">
        <v>3.6</v>
      </c>
      <c r="E517" s="14">
        <v>0.15</v>
      </c>
      <c r="F517" s="25">
        <f>D517-(D517*E517)</f>
        <v>3.06</v>
      </c>
      <c r="G517" s="28" t="s">
        <v>365</v>
      </c>
      <c r="H517" s="16">
        <v>2006</v>
      </c>
      <c r="I517" s="13">
        <v>4.95</v>
      </c>
      <c r="J517" s="112" t="s">
        <v>227</v>
      </c>
    </row>
    <row r="518" spans="1:10" ht="12" customHeight="1">
      <c r="A518" s="255" t="s">
        <v>825</v>
      </c>
      <c r="B518" s="19" t="s">
        <v>826</v>
      </c>
      <c r="C518" s="17"/>
      <c r="D518" s="99"/>
      <c r="E518" s="14"/>
      <c r="G518" s="28"/>
      <c r="H518" s="16"/>
      <c r="I518" s="13"/>
      <c r="J518" s="112" t="s">
        <v>227</v>
      </c>
    </row>
    <row r="519" spans="1:10" ht="12" customHeight="1">
      <c r="A519" s="253" t="s">
        <v>827</v>
      </c>
      <c r="B519" s="16" t="s">
        <v>828</v>
      </c>
      <c r="C519" s="17" t="s">
        <v>321</v>
      </c>
      <c r="D519" s="99">
        <v>0.45</v>
      </c>
      <c r="E519" s="14">
        <v>0.2</v>
      </c>
      <c r="F519" s="25">
        <f>D519-(D519*E519)</f>
        <v>0.36</v>
      </c>
      <c r="G519" s="28" t="s">
        <v>365</v>
      </c>
      <c r="H519" s="16">
        <v>2006</v>
      </c>
      <c r="I519" s="13">
        <v>0.5</v>
      </c>
      <c r="J519" s="112" t="s">
        <v>227</v>
      </c>
    </row>
    <row r="520" spans="1:10" ht="12" customHeight="1">
      <c r="A520" s="253" t="s">
        <v>829</v>
      </c>
      <c r="B520" s="16" t="s">
        <v>830</v>
      </c>
      <c r="C520" s="17" t="s">
        <v>321</v>
      </c>
      <c r="D520" s="99">
        <v>0.7</v>
      </c>
      <c r="E520" s="14">
        <v>0.2</v>
      </c>
      <c r="F520" s="25">
        <f>D520-(D520*E520)</f>
        <v>0.5599999999999999</v>
      </c>
      <c r="G520" s="28" t="s">
        <v>365</v>
      </c>
      <c r="H520" s="16">
        <v>2006</v>
      </c>
      <c r="I520" s="13">
        <v>5</v>
      </c>
      <c r="J520" s="112" t="s">
        <v>227</v>
      </c>
    </row>
    <row r="521" spans="1:10" ht="12" customHeight="1">
      <c r="A521" s="253" t="s">
        <v>831</v>
      </c>
      <c r="B521" s="34" t="s">
        <v>832</v>
      </c>
      <c r="C521" s="39" t="s">
        <v>321</v>
      </c>
      <c r="D521" s="100">
        <v>0.9</v>
      </c>
      <c r="E521" s="33">
        <v>0.2</v>
      </c>
      <c r="F521" s="25">
        <f>D521-(D521*E521)</f>
        <v>0.72</v>
      </c>
      <c r="G521" s="41" t="s">
        <v>365</v>
      </c>
      <c r="H521" s="34">
        <v>2006</v>
      </c>
      <c r="I521" s="32">
        <v>1.8</v>
      </c>
      <c r="J521" s="112" t="s">
        <v>227</v>
      </c>
    </row>
    <row r="522" spans="1:10" ht="12" customHeight="1">
      <c r="A522" s="255" t="s">
        <v>833</v>
      </c>
      <c r="B522" s="42" t="s">
        <v>834</v>
      </c>
      <c r="C522" s="39"/>
      <c r="D522" s="100"/>
      <c r="E522" s="33"/>
      <c r="G522" s="41"/>
      <c r="H522" s="34"/>
      <c r="I522" s="32"/>
      <c r="J522" s="112" t="s">
        <v>227</v>
      </c>
    </row>
    <row r="523" spans="1:10" ht="12" customHeight="1">
      <c r="A523" s="253" t="s">
        <v>835</v>
      </c>
      <c r="B523" s="34" t="s">
        <v>836</v>
      </c>
      <c r="C523" s="39" t="s">
        <v>837</v>
      </c>
      <c r="D523" s="100">
        <v>2.5</v>
      </c>
      <c r="E523" s="33">
        <v>0.3</v>
      </c>
      <c r="F523" s="25">
        <f>D523-(D523*E523)</f>
        <v>1.75</v>
      </c>
      <c r="G523" s="41" t="s">
        <v>365</v>
      </c>
      <c r="H523" s="34">
        <v>2006</v>
      </c>
      <c r="I523" s="32">
        <v>2.8</v>
      </c>
      <c r="J523" s="112" t="s">
        <v>227</v>
      </c>
    </row>
    <row r="524" spans="1:10" ht="12" customHeight="1">
      <c r="A524" s="253" t="s">
        <v>838</v>
      </c>
      <c r="B524" s="34" t="s">
        <v>839</v>
      </c>
      <c r="C524" s="39" t="s">
        <v>837</v>
      </c>
      <c r="D524" s="100">
        <v>3.6</v>
      </c>
      <c r="E524" s="33">
        <v>0.3</v>
      </c>
      <c r="F524" s="25">
        <f>D524-(D524*E524)</f>
        <v>2.52</v>
      </c>
      <c r="G524" s="41" t="s">
        <v>365</v>
      </c>
      <c r="H524" s="34">
        <v>2006</v>
      </c>
      <c r="I524" s="32">
        <v>2.9</v>
      </c>
      <c r="J524" s="112" t="s">
        <v>227</v>
      </c>
    </row>
    <row r="525" spans="1:10" ht="12" customHeight="1">
      <c r="A525" s="253" t="s">
        <v>840</v>
      </c>
      <c r="B525" s="34" t="s">
        <v>841</v>
      </c>
      <c r="C525" s="39" t="s">
        <v>837</v>
      </c>
      <c r="D525" s="100">
        <v>5.5</v>
      </c>
      <c r="E525" s="33">
        <v>0.05</v>
      </c>
      <c r="F525" s="25">
        <f>D525-(D525*E525)</f>
        <v>5.225</v>
      </c>
      <c r="G525" s="41" t="s">
        <v>365</v>
      </c>
      <c r="H525" s="34">
        <v>2006</v>
      </c>
      <c r="I525" s="32">
        <v>11</v>
      </c>
      <c r="J525" s="112" t="s">
        <v>227</v>
      </c>
    </row>
    <row r="526" spans="1:10" ht="12" customHeight="1">
      <c r="A526" s="257" t="s">
        <v>1353</v>
      </c>
      <c r="B526" s="22" t="s">
        <v>234</v>
      </c>
      <c r="C526" s="22"/>
      <c r="D526" s="25"/>
      <c r="G526" s="26"/>
      <c r="H526" s="26"/>
      <c r="I526" s="25"/>
      <c r="J526" s="112" t="s">
        <v>227</v>
      </c>
    </row>
    <row r="527" spans="1:10" ht="12" customHeight="1">
      <c r="A527" s="256" t="s">
        <v>1354</v>
      </c>
      <c r="B527" s="20" t="s">
        <v>1355</v>
      </c>
      <c r="C527" s="20" t="s">
        <v>288</v>
      </c>
      <c r="D527" s="25">
        <v>6</v>
      </c>
      <c r="E527" s="21">
        <v>0.1</v>
      </c>
      <c r="F527" s="25">
        <f>D527-(D527*E527)</f>
        <v>5.4</v>
      </c>
      <c r="G527" s="26" t="s">
        <v>1215</v>
      </c>
      <c r="H527" s="26">
        <v>2006</v>
      </c>
      <c r="I527" s="25">
        <v>7.6</v>
      </c>
      <c r="J527" s="112" t="s">
        <v>227</v>
      </c>
    </row>
    <row r="528" spans="1:10" ht="12" customHeight="1">
      <c r="A528" s="256" t="s">
        <v>1657</v>
      </c>
      <c r="B528" s="20" t="s">
        <v>1356</v>
      </c>
      <c r="C528" s="20" t="s">
        <v>288</v>
      </c>
      <c r="D528" s="25">
        <v>6</v>
      </c>
      <c r="E528" s="21">
        <v>0.1</v>
      </c>
      <c r="F528" s="25">
        <f>D528-(D528*E528)</f>
        <v>5.4</v>
      </c>
      <c r="G528" s="26" t="s">
        <v>1215</v>
      </c>
      <c r="H528" s="26">
        <v>2006</v>
      </c>
      <c r="I528" s="25">
        <v>8.3</v>
      </c>
      <c r="J528" s="112" t="s">
        <v>227</v>
      </c>
    </row>
    <row r="529" spans="1:10" ht="12" customHeight="1">
      <c r="A529" s="256" t="s">
        <v>842</v>
      </c>
      <c r="B529" s="20" t="s">
        <v>1357</v>
      </c>
      <c r="C529" s="20" t="s">
        <v>1658</v>
      </c>
      <c r="D529" s="25">
        <v>6</v>
      </c>
      <c r="E529" s="21">
        <v>0.1</v>
      </c>
      <c r="F529" s="25">
        <f>D529-(D529*E529)</f>
        <v>5.4</v>
      </c>
      <c r="G529" s="26" t="s">
        <v>1215</v>
      </c>
      <c r="H529" s="26">
        <v>2006</v>
      </c>
      <c r="I529" s="25">
        <v>8.1</v>
      </c>
      <c r="J529" s="112" t="s">
        <v>227</v>
      </c>
    </row>
    <row r="530" spans="1:10" ht="12" customHeight="1">
      <c r="A530" s="255" t="s">
        <v>842</v>
      </c>
      <c r="B530" s="42" t="s">
        <v>843</v>
      </c>
      <c r="C530" s="44"/>
      <c r="D530" s="101"/>
      <c r="E530" s="46"/>
      <c r="G530" s="45"/>
      <c r="H530" s="45"/>
      <c r="I530" s="40"/>
      <c r="J530" s="112" t="s">
        <v>227</v>
      </c>
    </row>
    <row r="531" spans="1:10" ht="12" customHeight="1">
      <c r="A531" s="253" t="s">
        <v>844</v>
      </c>
      <c r="B531" s="34" t="s">
        <v>1358</v>
      </c>
      <c r="C531" s="44" t="s">
        <v>288</v>
      </c>
      <c r="D531" s="97">
        <v>6</v>
      </c>
      <c r="E531" s="46">
        <v>0.15</v>
      </c>
      <c r="F531" s="25">
        <f>D531-(D531*E531)</f>
        <v>5.1</v>
      </c>
      <c r="G531" s="41" t="s">
        <v>365</v>
      </c>
      <c r="H531" s="45">
        <v>2006</v>
      </c>
      <c r="I531" s="40">
        <v>7</v>
      </c>
      <c r="J531" s="112" t="s">
        <v>227</v>
      </c>
    </row>
    <row r="532" spans="1:10" ht="12" customHeight="1">
      <c r="A532" s="255" t="s">
        <v>845</v>
      </c>
      <c r="B532" s="42" t="s">
        <v>846</v>
      </c>
      <c r="C532" s="44"/>
      <c r="D532" s="97"/>
      <c r="E532" s="46"/>
      <c r="G532" s="45"/>
      <c r="H532" s="45"/>
      <c r="I532" s="40"/>
      <c r="J532" s="112" t="s">
        <v>227</v>
      </c>
    </row>
    <row r="533" spans="1:10" ht="12" customHeight="1">
      <c r="A533" s="253" t="s">
        <v>847</v>
      </c>
      <c r="B533" s="34" t="s">
        <v>848</v>
      </c>
      <c r="C533" s="44" t="s">
        <v>288</v>
      </c>
      <c r="D533" s="97">
        <v>7.8</v>
      </c>
      <c r="E533" s="46">
        <v>0.15</v>
      </c>
      <c r="F533" s="25">
        <f>D533-(D533*E533)</f>
        <v>6.63</v>
      </c>
      <c r="G533" s="41" t="s">
        <v>365</v>
      </c>
      <c r="H533" s="45">
        <v>2006</v>
      </c>
      <c r="I533" s="40">
        <v>9.7</v>
      </c>
      <c r="J533" s="112" t="s">
        <v>227</v>
      </c>
    </row>
    <row r="534" spans="1:10" ht="12" customHeight="1">
      <c r="A534" s="256" t="s">
        <v>1359</v>
      </c>
      <c r="B534" s="20" t="s">
        <v>1360</v>
      </c>
      <c r="C534" s="20" t="s">
        <v>288</v>
      </c>
      <c r="D534" s="25">
        <v>4</v>
      </c>
      <c r="E534" s="21">
        <v>0.1</v>
      </c>
      <c r="F534" s="25">
        <f>D534-(D534*E534)</f>
        <v>3.6</v>
      </c>
      <c r="G534" s="26" t="s">
        <v>1215</v>
      </c>
      <c r="H534" s="26">
        <v>2006</v>
      </c>
      <c r="I534" s="25">
        <v>5.3</v>
      </c>
      <c r="J534" s="112" t="s">
        <v>227</v>
      </c>
    </row>
    <row r="535" spans="1:10" ht="12" customHeight="1">
      <c r="A535" s="256" t="s">
        <v>1361</v>
      </c>
      <c r="B535" s="20" t="s">
        <v>1362</v>
      </c>
      <c r="C535" s="20" t="s">
        <v>288</v>
      </c>
      <c r="D535" s="25">
        <v>5</v>
      </c>
      <c r="E535" s="21">
        <v>0.1</v>
      </c>
      <c r="F535" s="25">
        <f>D535-(D535*E535)</f>
        <v>4.5</v>
      </c>
      <c r="G535" s="26" t="s">
        <v>1215</v>
      </c>
      <c r="H535" s="26">
        <v>2006</v>
      </c>
      <c r="I535" s="25">
        <v>6</v>
      </c>
      <c r="J535" s="112" t="s">
        <v>227</v>
      </c>
    </row>
    <row r="536" spans="1:10" ht="12" customHeight="1">
      <c r="A536" s="255" t="s">
        <v>849</v>
      </c>
      <c r="B536" s="42" t="s">
        <v>850</v>
      </c>
      <c r="C536" s="44"/>
      <c r="D536" s="97"/>
      <c r="E536" s="46"/>
      <c r="G536" s="45"/>
      <c r="H536" s="45"/>
      <c r="I536" s="40"/>
      <c r="J536" s="112" t="s">
        <v>227</v>
      </c>
    </row>
    <row r="537" spans="1:10" ht="12" customHeight="1">
      <c r="A537" s="253" t="s">
        <v>851</v>
      </c>
      <c r="B537" s="34" t="s">
        <v>1363</v>
      </c>
      <c r="C537" s="44" t="s">
        <v>288</v>
      </c>
      <c r="D537" s="97">
        <v>7.2</v>
      </c>
      <c r="E537" s="46">
        <v>0.15</v>
      </c>
      <c r="F537" s="25">
        <f>D537-(D537*E537)</f>
        <v>6.12</v>
      </c>
      <c r="G537" s="41" t="s">
        <v>365</v>
      </c>
      <c r="H537" s="45">
        <v>2006</v>
      </c>
      <c r="I537" s="40">
        <v>8.7</v>
      </c>
      <c r="J537" s="112" t="s">
        <v>227</v>
      </c>
    </row>
    <row r="538" spans="1:10" ht="12" customHeight="1">
      <c r="A538" s="255" t="s">
        <v>852</v>
      </c>
      <c r="B538" s="42" t="s">
        <v>853</v>
      </c>
      <c r="C538" s="44"/>
      <c r="D538" s="97"/>
      <c r="E538" s="46"/>
      <c r="G538" s="45"/>
      <c r="H538" s="45"/>
      <c r="I538" s="40"/>
      <c r="J538" s="112" t="s">
        <v>227</v>
      </c>
    </row>
    <row r="539" spans="1:10" ht="12" customHeight="1">
      <c r="A539" s="253" t="s">
        <v>854</v>
      </c>
      <c r="B539" s="34" t="s">
        <v>855</v>
      </c>
      <c r="C539" s="44" t="s">
        <v>288</v>
      </c>
      <c r="D539" s="97">
        <v>7.8</v>
      </c>
      <c r="E539" s="46">
        <v>0.15</v>
      </c>
      <c r="F539" s="25">
        <f>D539-(D539*E539)</f>
        <v>6.63</v>
      </c>
      <c r="G539" s="41" t="s">
        <v>365</v>
      </c>
      <c r="H539" s="45">
        <v>2006</v>
      </c>
      <c r="I539" s="40">
        <v>11.3</v>
      </c>
      <c r="J539" s="112" t="s">
        <v>227</v>
      </c>
    </row>
    <row r="540" spans="1:10" ht="12" customHeight="1">
      <c r="A540" s="255" t="s">
        <v>856</v>
      </c>
      <c r="B540" s="42" t="s">
        <v>857</v>
      </c>
      <c r="C540" s="44"/>
      <c r="D540" s="97"/>
      <c r="E540" s="46"/>
      <c r="G540" s="45"/>
      <c r="H540" s="45"/>
      <c r="I540" s="40"/>
      <c r="J540" s="112" t="s">
        <v>227</v>
      </c>
    </row>
    <row r="541" spans="1:10" ht="12" customHeight="1">
      <c r="A541" s="253" t="s">
        <v>858</v>
      </c>
      <c r="B541" s="34" t="s">
        <v>859</v>
      </c>
      <c r="C541" s="44" t="s">
        <v>288</v>
      </c>
      <c r="D541" s="97">
        <v>2.85</v>
      </c>
      <c r="E541" s="46">
        <v>0.15</v>
      </c>
      <c r="F541" s="25">
        <f>D541-(D541*E541)</f>
        <v>2.4225000000000003</v>
      </c>
      <c r="G541" s="41" t="s">
        <v>365</v>
      </c>
      <c r="H541" s="45">
        <v>2006</v>
      </c>
      <c r="I541" s="40">
        <v>3.65</v>
      </c>
      <c r="J541" s="112" t="s">
        <v>227</v>
      </c>
    </row>
    <row r="542" spans="1:10" ht="12" customHeight="1">
      <c r="A542" s="253" t="s">
        <v>860</v>
      </c>
      <c r="B542" s="34" t="s">
        <v>861</v>
      </c>
      <c r="C542" s="44" t="s">
        <v>288</v>
      </c>
      <c r="D542" s="97">
        <v>9</v>
      </c>
      <c r="E542" s="46">
        <v>0.15</v>
      </c>
      <c r="F542" s="25">
        <f>D542-(D542*E542)</f>
        <v>7.65</v>
      </c>
      <c r="G542" s="41" t="s">
        <v>365</v>
      </c>
      <c r="H542" s="45">
        <v>2006</v>
      </c>
      <c r="I542" s="40">
        <v>8.8</v>
      </c>
      <c r="J542" s="112" t="s">
        <v>227</v>
      </c>
    </row>
    <row r="543" spans="1:10" ht="12" customHeight="1">
      <c r="A543" s="255" t="s">
        <v>862</v>
      </c>
      <c r="B543" s="42" t="s">
        <v>863</v>
      </c>
      <c r="C543" s="44"/>
      <c r="D543" s="97"/>
      <c r="E543" s="46"/>
      <c r="G543" s="45"/>
      <c r="H543" s="45"/>
      <c r="I543" s="40"/>
      <c r="J543" s="112" t="s">
        <v>227</v>
      </c>
    </row>
    <row r="544" spans="1:10" ht="12" customHeight="1">
      <c r="A544" s="253" t="s">
        <v>864</v>
      </c>
      <c r="B544" s="34" t="s">
        <v>865</v>
      </c>
      <c r="C544" s="44" t="s">
        <v>288</v>
      </c>
      <c r="D544" s="97">
        <v>3.45</v>
      </c>
      <c r="E544" s="46">
        <v>0.15</v>
      </c>
      <c r="F544" s="25">
        <f>D544-(D544*E544)</f>
        <v>2.9325</v>
      </c>
      <c r="G544" s="41" t="s">
        <v>365</v>
      </c>
      <c r="H544" s="45">
        <v>2006</v>
      </c>
      <c r="I544" s="40">
        <v>4.25</v>
      </c>
      <c r="J544" s="112" t="s">
        <v>227</v>
      </c>
    </row>
    <row r="545" spans="1:10" ht="12" customHeight="1">
      <c r="A545" s="255" t="s">
        <v>867</v>
      </c>
      <c r="B545" s="48" t="s">
        <v>868</v>
      </c>
      <c r="C545" s="31"/>
      <c r="D545" s="100"/>
      <c r="E545" s="33"/>
      <c r="G545" s="41"/>
      <c r="H545" s="34"/>
      <c r="I545" s="32"/>
      <c r="J545" s="112" t="s">
        <v>227</v>
      </c>
    </row>
    <row r="546" spans="1:10" ht="12" customHeight="1">
      <c r="A546" s="253" t="s">
        <v>869</v>
      </c>
      <c r="B546" s="50" t="s">
        <v>870</v>
      </c>
      <c r="C546" s="35" t="s">
        <v>871</v>
      </c>
      <c r="D546" s="100">
        <v>315</v>
      </c>
      <c r="E546" s="33"/>
      <c r="F546" s="25">
        <f>D546-(D546*E546)</f>
        <v>315</v>
      </c>
      <c r="G546" s="41" t="s">
        <v>1364</v>
      </c>
      <c r="H546" s="34">
        <v>2006</v>
      </c>
      <c r="I546" s="32">
        <v>6.4</v>
      </c>
      <c r="J546" s="112" t="s">
        <v>227</v>
      </c>
    </row>
    <row r="547" spans="1:10" ht="12" customHeight="1">
      <c r="A547" s="255" t="s">
        <v>872</v>
      </c>
      <c r="B547" s="51" t="s">
        <v>873</v>
      </c>
      <c r="C547" s="31"/>
      <c r="D547" s="100"/>
      <c r="E547" s="33"/>
      <c r="G547" s="41"/>
      <c r="H547" s="34"/>
      <c r="I547" s="32"/>
      <c r="J547" s="112" t="s">
        <v>227</v>
      </c>
    </row>
    <row r="548" spans="1:10" ht="12" customHeight="1">
      <c r="A548" s="253" t="s">
        <v>874</v>
      </c>
      <c r="B548" s="50" t="s">
        <v>875</v>
      </c>
      <c r="C548" s="35" t="s">
        <v>871</v>
      </c>
      <c r="D548" s="100">
        <v>335</v>
      </c>
      <c r="E548" s="33"/>
      <c r="F548" s="25">
        <f>D548-(D548*E548)</f>
        <v>335</v>
      </c>
      <c r="G548" s="41" t="s">
        <v>1364</v>
      </c>
      <c r="H548" s="34">
        <v>2006</v>
      </c>
      <c r="I548" s="32">
        <v>14.3</v>
      </c>
      <c r="J548" s="112" t="s">
        <v>227</v>
      </c>
    </row>
    <row r="549" spans="1:10" ht="12" customHeight="1">
      <c r="A549" s="253" t="s">
        <v>876</v>
      </c>
      <c r="B549" s="50" t="s">
        <v>877</v>
      </c>
      <c r="C549" s="35" t="s">
        <v>871</v>
      </c>
      <c r="D549" s="100">
        <v>335</v>
      </c>
      <c r="E549" s="33"/>
      <c r="F549" s="25">
        <f>D549-(D549*E549)</f>
        <v>335</v>
      </c>
      <c r="G549" s="41" t="s">
        <v>1364</v>
      </c>
      <c r="H549" s="34">
        <v>2006</v>
      </c>
      <c r="I549" s="32">
        <v>17.1</v>
      </c>
      <c r="J549" s="112" t="s">
        <v>227</v>
      </c>
    </row>
    <row r="550" spans="1:10" ht="12" customHeight="1">
      <c r="A550" s="253" t="s">
        <v>878</v>
      </c>
      <c r="B550" s="50" t="s">
        <v>879</v>
      </c>
      <c r="C550" s="35" t="s">
        <v>871</v>
      </c>
      <c r="D550" s="100">
        <v>320</v>
      </c>
      <c r="E550" s="33"/>
      <c r="F550" s="25">
        <f>D550-(D550*E550)</f>
        <v>320</v>
      </c>
      <c r="G550" s="41" t="s">
        <v>1364</v>
      </c>
      <c r="H550" s="34">
        <v>2006</v>
      </c>
      <c r="I550" s="32">
        <v>28.9</v>
      </c>
      <c r="J550" s="112" t="s">
        <v>227</v>
      </c>
    </row>
    <row r="551" spans="1:10" ht="12" customHeight="1">
      <c r="A551" s="255" t="s">
        <v>880</v>
      </c>
      <c r="B551" s="51" t="s">
        <v>881</v>
      </c>
      <c r="C551" s="31"/>
      <c r="D551" s="100"/>
      <c r="E551" s="33"/>
      <c r="G551" s="41"/>
      <c r="H551" s="34"/>
      <c r="I551" s="32"/>
      <c r="J551" s="112" t="s">
        <v>227</v>
      </c>
    </row>
    <row r="552" spans="1:10" ht="12" customHeight="1">
      <c r="A552" s="258" t="s">
        <v>882</v>
      </c>
      <c r="B552" s="53" t="s">
        <v>883</v>
      </c>
      <c r="C552" s="54" t="s">
        <v>308</v>
      </c>
      <c r="D552" s="102">
        <v>1.25</v>
      </c>
      <c r="E552" s="33"/>
      <c r="F552" s="25">
        <f>D552-(D552*E552)</f>
        <v>1.25</v>
      </c>
      <c r="G552" s="41" t="s">
        <v>365</v>
      </c>
      <c r="H552" s="34">
        <v>2006</v>
      </c>
      <c r="I552" s="55">
        <v>1.75</v>
      </c>
      <c r="J552" s="112" t="s">
        <v>227</v>
      </c>
    </row>
    <row r="553" spans="1:10" ht="12" customHeight="1">
      <c r="A553" s="259" t="s">
        <v>884</v>
      </c>
      <c r="B553" s="57" t="s">
        <v>885</v>
      </c>
      <c r="C553" s="58"/>
      <c r="D553" s="102"/>
      <c r="E553" s="33"/>
      <c r="G553" s="41"/>
      <c r="H553" s="34"/>
      <c r="I553" s="55"/>
      <c r="J553" s="112" t="s">
        <v>227</v>
      </c>
    </row>
    <row r="554" spans="1:10" ht="12" customHeight="1">
      <c r="A554" s="258" t="s">
        <v>886</v>
      </c>
      <c r="B554" s="53" t="s">
        <v>887</v>
      </c>
      <c r="C554" s="54" t="s">
        <v>308</v>
      </c>
      <c r="D554" s="102">
        <v>0.4</v>
      </c>
      <c r="E554" s="33">
        <v>0.05</v>
      </c>
      <c r="F554" s="25">
        <f aca="true" t="shared" si="17" ref="F554:F559">D554-(D554*E554)</f>
        <v>0.38</v>
      </c>
      <c r="G554" s="41" t="s">
        <v>365</v>
      </c>
      <c r="H554" s="34">
        <v>2006</v>
      </c>
      <c r="I554" s="55">
        <v>0.5</v>
      </c>
      <c r="J554" s="112" t="s">
        <v>227</v>
      </c>
    </row>
    <row r="555" spans="1:10" ht="12" customHeight="1">
      <c r="A555" s="258" t="s">
        <v>888</v>
      </c>
      <c r="B555" s="53" t="s">
        <v>889</v>
      </c>
      <c r="C555" s="54" t="s">
        <v>308</v>
      </c>
      <c r="D555" s="102">
        <v>0.5</v>
      </c>
      <c r="E555" s="33">
        <v>0.05</v>
      </c>
      <c r="F555" s="25">
        <f t="shared" si="17"/>
        <v>0.475</v>
      </c>
      <c r="G555" s="41" t="s">
        <v>365</v>
      </c>
      <c r="H555" s="34">
        <v>2006</v>
      </c>
      <c r="I555" s="55">
        <v>0.65</v>
      </c>
      <c r="J555" s="112" t="s">
        <v>227</v>
      </c>
    </row>
    <row r="556" spans="1:10" ht="12" customHeight="1">
      <c r="A556" s="258" t="s">
        <v>890</v>
      </c>
      <c r="B556" s="53" t="s">
        <v>891</v>
      </c>
      <c r="C556" s="54" t="s">
        <v>308</v>
      </c>
      <c r="D556" s="102">
        <v>0.8</v>
      </c>
      <c r="E556" s="33">
        <v>0.05</v>
      </c>
      <c r="F556" s="25">
        <f t="shared" si="17"/>
        <v>0.76</v>
      </c>
      <c r="G556" s="41" t="s">
        <v>365</v>
      </c>
      <c r="H556" s="34">
        <v>2006</v>
      </c>
      <c r="I556" s="55">
        <v>1</v>
      </c>
      <c r="J556" s="112" t="s">
        <v>227</v>
      </c>
    </row>
    <row r="557" spans="1:10" ht="12" customHeight="1">
      <c r="A557" s="258" t="s">
        <v>892</v>
      </c>
      <c r="B557" s="53" t="s">
        <v>893</v>
      </c>
      <c r="C557" s="60" t="s">
        <v>308</v>
      </c>
      <c r="D557" s="103">
        <v>0.6</v>
      </c>
      <c r="E557" s="33">
        <v>0.05</v>
      </c>
      <c r="F557" s="25">
        <f t="shared" si="17"/>
        <v>0.57</v>
      </c>
      <c r="G557" s="41" t="s">
        <v>365</v>
      </c>
      <c r="H557" s="62">
        <v>2006</v>
      </c>
      <c r="I557" s="61">
        <v>0.8</v>
      </c>
      <c r="J557" s="112" t="s">
        <v>227</v>
      </c>
    </row>
    <row r="558" spans="1:10" ht="12" customHeight="1">
      <c r="A558" s="259" t="s">
        <v>894</v>
      </c>
      <c r="B558" s="57" t="s">
        <v>895</v>
      </c>
      <c r="C558" s="64"/>
      <c r="D558" s="103"/>
      <c r="E558" s="33"/>
      <c r="F558" s="25">
        <f t="shared" si="17"/>
        <v>0</v>
      </c>
      <c r="G558" s="41"/>
      <c r="H558" s="62"/>
      <c r="I558" s="61"/>
      <c r="J558" s="112" t="s">
        <v>227</v>
      </c>
    </row>
    <row r="559" spans="1:10" ht="12" customHeight="1">
      <c r="A559" s="258" t="s">
        <v>896</v>
      </c>
      <c r="B559" s="53" t="s">
        <v>897</v>
      </c>
      <c r="C559" s="60" t="s">
        <v>321</v>
      </c>
      <c r="D559" s="103">
        <v>30</v>
      </c>
      <c r="E559" s="33">
        <v>0.1</v>
      </c>
      <c r="F559" s="25">
        <f t="shared" si="17"/>
        <v>27</v>
      </c>
      <c r="G559" s="41" t="s">
        <v>1365</v>
      </c>
      <c r="H559" s="62">
        <v>2006</v>
      </c>
      <c r="I559" s="61">
        <v>37.8</v>
      </c>
      <c r="J559" s="112" t="s">
        <v>227</v>
      </c>
    </row>
    <row r="560" spans="1:10" ht="12" customHeight="1">
      <c r="A560" s="259" t="s">
        <v>898</v>
      </c>
      <c r="B560" s="57" t="s">
        <v>899</v>
      </c>
      <c r="C560" s="58"/>
      <c r="D560" s="102"/>
      <c r="E560" s="33"/>
      <c r="G560" s="41"/>
      <c r="H560" s="34"/>
      <c r="I560" s="55"/>
      <c r="J560" s="112" t="s">
        <v>227</v>
      </c>
    </row>
    <row r="561" spans="1:10" ht="12" customHeight="1">
      <c r="A561" s="258" t="s">
        <v>1118</v>
      </c>
      <c r="B561" s="53" t="s">
        <v>1113</v>
      </c>
      <c r="C561" s="54" t="s">
        <v>321</v>
      </c>
      <c r="D561" s="102">
        <v>5</v>
      </c>
      <c r="E561" s="33">
        <v>0</v>
      </c>
      <c r="F561" s="25">
        <f>D561-(D561*E561)</f>
        <v>5</v>
      </c>
      <c r="G561" s="41" t="s">
        <v>142</v>
      </c>
      <c r="H561" s="62">
        <v>2008</v>
      </c>
      <c r="I561" s="61"/>
      <c r="J561" s="112" t="s">
        <v>1653</v>
      </c>
    </row>
    <row r="562" spans="1:10" ht="12" customHeight="1">
      <c r="A562" s="258" t="s">
        <v>1116</v>
      </c>
      <c r="B562" s="53" t="s">
        <v>1114</v>
      </c>
      <c r="C562" s="54" t="s">
        <v>321</v>
      </c>
      <c r="D562" s="102">
        <v>6</v>
      </c>
      <c r="E562" s="33">
        <v>0</v>
      </c>
      <c r="F562" s="25">
        <f>D562-(D562*E562)</f>
        <v>6</v>
      </c>
      <c r="G562" s="41" t="s">
        <v>142</v>
      </c>
      <c r="H562" s="62">
        <v>2008</v>
      </c>
      <c r="I562" s="61"/>
      <c r="J562" s="112" t="s">
        <v>1653</v>
      </c>
    </row>
    <row r="563" spans="1:10" ht="12" customHeight="1">
      <c r="A563" s="258" t="s">
        <v>1117</v>
      </c>
      <c r="B563" s="53" t="s">
        <v>1115</v>
      </c>
      <c r="C563" s="54" t="s">
        <v>321</v>
      </c>
      <c r="D563" s="102">
        <v>12</v>
      </c>
      <c r="E563" s="33">
        <v>0</v>
      </c>
      <c r="F563" s="25">
        <f>D563-(D563*E563)</f>
        <v>12</v>
      </c>
      <c r="G563" s="41" t="s">
        <v>142</v>
      </c>
      <c r="H563" s="62">
        <v>2008</v>
      </c>
      <c r="I563" s="61"/>
      <c r="J563" s="112" t="s">
        <v>1653</v>
      </c>
    </row>
    <row r="564" spans="1:10" ht="12" customHeight="1">
      <c r="A564" s="259" t="s">
        <v>900</v>
      </c>
      <c r="B564" s="57" t="s">
        <v>901</v>
      </c>
      <c r="C564" s="58"/>
      <c r="D564" s="102"/>
      <c r="E564" s="33"/>
      <c r="G564" s="41"/>
      <c r="H564" s="34"/>
      <c r="I564" s="55"/>
      <c r="J564" s="112" t="s">
        <v>227</v>
      </c>
    </row>
    <row r="565" spans="1:10" ht="12" customHeight="1">
      <c r="A565" s="258" t="s">
        <v>902</v>
      </c>
      <c r="B565" s="53" t="s">
        <v>903</v>
      </c>
      <c r="C565" s="54" t="s">
        <v>328</v>
      </c>
      <c r="D565" s="102">
        <v>89</v>
      </c>
      <c r="E565" s="33">
        <v>0.05</v>
      </c>
      <c r="F565" s="25">
        <f>D565-(D565*E565)</f>
        <v>84.55</v>
      </c>
      <c r="G565" s="41" t="s">
        <v>365</v>
      </c>
      <c r="H565" s="34">
        <v>2006</v>
      </c>
      <c r="I565" s="55">
        <v>110</v>
      </c>
      <c r="J565" s="112" t="s">
        <v>227</v>
      </c>
    </row>
    <row r="566" spans="1:10" ht="12" customHeight="1">
      <c r="A566" s="258" t="s">
        <v>904</v>
      </c>
      <c r="B566" s="53" t="s">
        <v>1366</v>
      </c>
      <c r="C566" s="54" t="s">
        <v>328</v>
      </c>
      <c r="D566" s="102">
        <v>113</v>
      </c>
      <c r="E566" s="33">
        <v>0.05</v>
      </c>
      <c r="F566" s="25">
        <f>D566-(D566*E566)</f>
        <v>107.35</v>
      </c>
      <c r="G566" s="41" t="s">
        <v>365</v>
      </c>
      <c r="H566" s="34">
        <v>2006</v>
      </c>
      <c r="I566" s="55">
        <v>139</v>
      </c>
      <c r="J566" s="112" t="s">
        <v>227</v>
      </c>
    </row>
    <row r="567" spans="1:10" ht="12" customHeight="1">
      <c r="A567" s="258" t="s">
        <v>905</v>
      </c>
      <c r="B567" s="53" t="s">
        <v>906</v>
      </c>
      <c r="C567" s="54" t="s">
        <v>328</v>
      </c>
      <c r="D567" s="102">
        <v>130</v>
      </c>
      <c r="E567" s="33">
        <v>0.05</v>
      </c>
      <c r="F567" s="25">
        <f>D567-(D567*E567)</f>
        <v>123.5</v>
      </c>
      <c r="G567" s="41" t="s">
        <v>365</v>
      </c>
      <c r="H567" s="34">
        <v>2006</v>
      </c>
      <c r="I567" s="55">
        <v>158</v>
      </c>
      <c r="J567" s="112" t="s">
        <v>227</v>
      </c>
    </row>
    <row r="568" spans="1:10" ht="12" customHeight="1">
      <c r="A568" s="258" t="s">
        <v>1367</v>
      </c>
      <c r="B568" s="53" t="s">
        <v>1368</v>
      </c>
      <c r="C568" s="54" t="s">
        <v>308</v>
      </c>
      <c r="D568" s="102">
        <v>0.59</v>
      </c>
      <c r="E568" s="33">
        <v>0.05</v>
      </c>
      <c r="F568" s="25">
        <f>D568-(D568*E568)</f>
        <v>0.5605</v>
      </c>
      <c r="G568" s="41" t="s">
        <v>365</v>
      </c>
      <c r="H568" s="34">
        <v>2006</v>
      </c>
      <c r="I568" s="55">
        <v>0.9</v>
      </c>
      <c r="J568" s="112" t="s">
        <v>227</v>
      </c>
    </row>
    <row r="569" spans="1:10" ht="12" customHeight="1">
      <c r="A569" s="258" t="s">
        <v>1369</v>
      </c>
      <c r="B569" s="53" t="s">
        <v>1370</v>
      </c>
      <c r="C569" s="54" t="s">
        <v>308</v>
      </c>
      <c r="D569" s="102">
        <v>0.75</v>
      </c>
      <c r="E569" s="33">
        <v>0.05</v>
      </c>
      <c r="F569" s="25">
        <f>D569-(D569*E569)</f>
        <v>0.7125</v>
      </c>
      <c r="G569" s="41" t="s">
        <v>365</v>
      </c>
      <c r="H569" s="34">
        <v>2006</v>
      </c>
      <c r="I569" s="55">
        <v>1.1</v>
      </c>
      <c r="J569" s="112" t="s">
        <v>227</v>
      </c>
    </row>
    <row r="570" spans="1:10" ht="12" customHeight="1">
      <c r="A570" s="259" t="s">
        <v>1371</v>
      </c>
      <c r="B570" s="57" t="s">
        <v>1372</v>
      </c>
      <c r="C570" s="58"/>
      <c r="D570" s="102"/>
      <c r="E570" s="33"/>
      <c r="G570" s="41"/>
      <c r="H570" s="34"/>
      <c r="I570" s="55"/>
      <c r="J570" s="112" t="s">
        <v>227</v>
      </c>
    </row>
    <row r="571" spans="1:10" ht="12" customHeight="1">
      <c r="A571" s="258" t="s">
        <v>1373</v>
      </c>
      <c r="B571" s="53" t="s">
        <v>1374</v>
      </c>
      <c r="C571" s="54" t="s">
        <v>907</v>
      </c>
      <c r="D571" s="102">
        <f>827+341</f>
        <v>1168</v>
      </c>
      <c r="E571" s="33">
        <v>0.2</v>
      </c>
      <c r="F571" s="25">
        <f aca="true" t="shared" si="18" ref="F571:F582">D571-(D571*E571)</f>
        <v>934.4</v>
      </c>
      <c r="G571" s="41" t="s">
        <v>1375</v>
      </c>
      <c r="H571" s="34">
        <v>2006</v>
      </c>
      <c r="I571" s="55">
        <v>1350</v>
      </c>
      <c r="J571" s="112" t="s">
        <v>227</v>
      </c>
    </row>
    <row r="572" spans="1:10" ht="12" customHeight="1">
      <c r="A572" s="258" t="s">
        <v>1376</v>
      </c>
      <c r="B572" s="53" t="s">
        <v>1377</v>
      </c>
      <c r="C572" s="54" t="s">
        <v>907</v>
      </c>
      <c r="D572" s="102">
        <f>827+288</f>
        <v>1115</v>
      </c>
      <c r="E572" s="33">
        <v>0.2</v>
      </c>
      <c r="F572" s="25">
        <f t="shared" si="18"/>
        <v>892</v>
      </c>
      <c r="G572" s="41" t="s">
        <v>1375</v>
      </c>
      <c r="H572" s="34">
        <v>2006</v>
      </c>
      <c r="I572" s="55">
        <v>1250</v>
      </c>
      <c r="J572" s="112" t="s">
        <v>227</v>
      </c>
    </row>
    <row r="573" spans="1:10" ht="12" customHeight="1">
      <c r="A573" s="258" t="s">
        <v>1378</v>
      </c>
      <c r="B573" s="53" t="s">
        <v>1379</v>
      </c>
      <c r="C573" s="54" t="s">
        <v>907</v>
      </c>
      <c r="D573" s="102">
        <f>239+827</f>
        <v>1066</v>
      </c>
      <c r="E573" s="33">
        <v>0.2</v>
      </c>
      <c r="F573" s="25">
        <f t="shared" si="18"/>
        <v>852.8</v>
      </c>
      <c r="G573" s="41" t="s">
        <v>1375</v>
      </c>
      <c r="H573" s="34">
        <v>2006</v>
      </c>
      <c r="I573" s="55">
        <v>1250</v>
      </c>
      <c r="J573" s="112" t="s">
        <v>227</v>
      </c>
    </row>
    <row r="574" spans="1:10" ht="12" customHeight="1">
      <c r="A574" s="258" t="s">
        <v>1380</v>
      </c>
      <c r="B574" s="53" t="s">
        <v>1381</v>
      </c>
      <c r="C574" s="54" t="s">
        <v>907</v>
      </c>
      <c r="D574" s="102">
        <f>223+827</f>
        <v>1050</v>
      </c>
      <c r="E574" s="33">
        <v>0.2</v>
      </c>
      <c r="F574" s="25">
        <f t="shared" si="18"/>
        <v>840</v>
      </c>
      <c r="G574" s="41" t="s">
        <v>1375</v>
      </c>
      <c r="H574" s="34">
        <v>2006</v>
      </c>
      <c r="I574" s="55">
        <v>1200</v>
      </c>
      <c r="J574" s="112" t="s">
        <v>227</v>
      </c>
    </row>
    <row r="575" spans="1:10" ht="12" customHeight="1">
      <c r="A575" s="258" t="s">
        <v>1382</v>
      </c>
      <c r="B575" s="53" t="s">
        <v>1383</v>
      </c>
      <c r="C575" s="54" t="s">
        <v>907</v>
      </c>
      <c r="D575" s="102">
        <f>181+827</f>
        <v>1008</v>
      </c>
      <c r="E575" s="33">
        <v>0.2</v>
      </c>
      <c r="F575" s="25">
        <f t="shared" si="18"/>
        <v>806.4</v>
      </c>
      <c r="G575" s="41" t="s">
        <v>1375</v>
      </c>
      <c r="H575" s="34">
        <v>2006</v>
      </c>
      <c r="I575" s="55">
        <v>1150</v>
      </c>
      <c r="J575" s="112" t="s">
        <v>227</v>
      </c>
    </row>
    <row r="576" spans="1:10" ht="12" customHeight="1">
      <c r="A576" s="258" t="s">
        <v>1384</v>
      </c>
      <c r="B576" s="53" t="s">
        <v>1385</v>
      </c>
      <c r="C576" s="54" t="s">
        <v>907</v>
      </c>
      <c r="D576" s="102">
        <f>181+827</f>
        <v>1008</v>
      </c>
      <c r="E576" s="33">
        <v>0.2</v>
      </c>
      <c r="F576" s="25">
        <f t="shared" si="18"/>
        <v>806.4</v>
      </c>
      <c r="G576" s="41" t="s">
        <v>1375</v>
      </c>
      <c r="H576" s="34">
        <v>2006</v>
      </c>
      <c r="I576" s="55">
        <v>1150</v>
      </c>
      <c r="J576" s="112" t="s">
        <v>227</v>
      </c>
    </row>
    <row r="577" spans="1:10" ht="12" customHeight="1">
      <c r="A577" s="258" t="s">
        <v>1386</v>
      </c>
      <c r="B577" s="53" t="s">
        <v>1387</v>
      </c>
      <c r="C577" s="54" t="s">
        <v>907</v>
      </c>
      <c r="D577" s="102">
        <f>181+827</f>
        <v>1008</v>
      </c>
      <c r="E577" s="33">
        <v>0.2</v>
      </c>
      <c r="F577" s="25">
        <f t="shared" si="18"/>
        <v>806.4</v>
      </c>
      <c r="G577" s="41" t="s">
        <v>1375</v>
      </c>
      <c r="H577" s="34">
        <v>2006</v>
      </c>
      <c r="I577" s="55">
        <v>1150</v>
      </c>
      <c r="J577" s="112" t="s">
        <v>227</v>
      </c>
    </row>
    <row r="578" spans="1:10" ht="12" customHeight="1">
      <c r="A578" s="258" t="s">
        <v>1388</v>
      </c>
      <c r="B578" s="53" t="s">
        <v>1389</v>
      </c>
      <c r="C578" s="54" t="s">
        <v>907</v>
      </c>
      <c r="D578" s="102">
        <f>181+827</f>
        <v>1008</v>
      </c>
      <c r="E578" s="33">
        <v>0.2</v>
      </c>
      <c r="F578" s="25">
        <f t="shared" si="18"/>
        <v>806.4</v>
      </c>
      <c r="G578" s="41" t="s">
        <v>1375</v>
      </c>
      <c r="H578" s="34">
        <v>2006</v>
      </c>
      <c r="I578" s="55">
        <v>1150</v>
      </c>
      <c r="J578" s="112" t="s">
        <v>227</v>
      </c>
    </row>
    <row r="579" spans="1:10" ht="12" customHeight="1">
      <c r="A579" s="258" t="s">
        <v>1390</v>
      </c>
      <c r="B579" s="53" t="s">
        <v>1391</v>
      </c>
      <c r="C579" s="54" t="s">
        <v>907</v>
      </c>
      <c r="D579" s="102">
        <f>191+827</f>
        <v>1018</v>
      </c>
      <c r="E579" s="33">
        <v>0.2</v>
      </c>
      <c r="F579" s="25">
        <f t="shared" si="18"/>
        <v>814.4</v>
      </c>
      <c r="G579" s="41" t="s">
        <v>1375</v>
      </c>
      <c r="H579" s="34">
        <v>2006</v>
      </c>
      <c r="I579" s="55">
        <v>1150</v>
      </c>
      <c r="J579" s="112" t="s">
        <v>227</v>
      </c>
    </row>
    <row r="580" spans="1:10" ht="12" customHeight="1">
      <c r="A580" s="258" t="s">
        <v>1392</v>
      </c>
      <c r="B580" s="53" t="s">
        <v>1393</v>
      </c>
      <c r="C580" s="54" t="s">
        <v>907</v>
      </c>
      <c r="D580" s="102">
        <f>209+827</f>
        <v>1036</v>
      </c>
      <c r="E580" s="33">
        <v>0.2</v>
      </c>
      <c r="F580" s="25">
        <f t="shared" si="18"/>
        <v>828.8</v>
      </c>
      <c r="G580" s="41" t="s">
        <v>1375</v>
      </c>
      <c r="H580" s="34">
        <v>2006</v>
      </c>
      <c r="I580" s="55">
        <v>1200</v>
      </c>
      <c r="J580" s="112" t="s">
        <v>227</v>
      </c>
    </row>
    <row r="581" spans="1:10" ht="12" customHeight="1">
      <c r="A581" s="258" t="s">
        <v>1394</v>
      </c>
      <c r="B581" s="53" t="s">
        <v>1395</v>
      </c>
      <c r="C581" s="54" t="s">
        <v>907</v>
      </c>
      <c r="D581" s="102">
        <f>244+827</f>
        <v>1071</v>
      </c>
      <c r="E581" s="33">
        <v>0.2</v>
      </c>
      <c r="F581" s="25">
        <f t="shared" si="18"/>
        <v>856.8</v>
      </c>
      <c r="G581" s="41" t="s">
        <v>1375</v>
      </c>
      <c r="H581" s="34">
        <v>2006</v>
      </c>
      <c r="I581" s="55">
        <v>1200</v>
      </c>
      <c r="J581" s="112" t="s">
        <v>227</v>
      </c>
    </row>
    <row r="582" spans="1:10" ht="12" customHeight="1">
      <c r="A582" s="258" t="s">
        <v>1396</v>
      </c>
      <c r="B582" s="53" t="s">
        <v>1397</v>
      </c>
      <c r="C582" s="54" t="s">
        <v>907</v>
      </c>
      <c r="D582" s="102">
        <f>244+827</f>
        <v>1071</v>
      </c>
      <c r="E582" s="33">
        <v>0.2</v>
      </c>
      <c r="F582" s="25">
        <f t="shared" si="18"/>
        <v>856.8</v>
      </c>
      <c r="G582" s="41" t="s">
        <v>1375</v>
      </c>
      <c r="H582" s="34">
        <v>2006</v>
      </c>
      <c r="I582" s="55">
        <v>1200</v>
      </c>
      <c r="J582" s="112" t="s">
        <v>227</v>
      </c>
    </row>
    <row r="583" spans="1:10" ht="12" customHeight="1">
      <c r="A583" s="259" t="s">
        <v>1398</v>
      </c>
      <c r="B583" s="57" t="s">
        <v>1399</v>
      </c>
      <c r="C583" s="58"/>
      <c r="D583" s="116"/>
      <c r="E583" s="117"/>
      <c r="F583" s="113"/>
      <c r="G583" s="118"/>
      <c r="H583" s="42"/>
      <c r="I583" s="119"/>
      <c r="J583" s="112" t="s">
        <v>227</v>
      </c>
    </row>
    <row r="584" spans="1:10" ht="12" customHeight="1">
      <c r="A584" s="258" t="s">
        <v>1400</v>
      </c>
      <c r="B584" s="53" t="s">
        <v>1374</v>
      </c>
      <c r="C584" s="54" t="s">
        <v>907</v>
      </c>
      <c r="D584" s="102">
        <f>827+382</f>
        <v>1209</v>
      </c>
      <c r="E584" s="33">
        <v>0.2</v>
      </c>
      <c r="F584" s="25">
        <f aca="true" t="shared" si="19" ref="F584:F595">D584-(D584*E584)</f>
        <v>967.2</v>
      </c>
      <c r="G584" s="41" t="s">
        <v>1375</v>
      </c>
      <c r="H584" s="34">
        <v>2006</v>
      </c>
      <c r="I584" s="55">
        <v>1400</v>
      </c>
      <c r="J584" s="112" t="s">
        <v>227</v>
      </c>
    </row>
    <row r="585" spans="1:10" ht="12" customHeight="1">
      <c r="A585" s="258" t="s">
        <v>1401</v>
      </c>
      <c r="B585" s="53" t="s">
        <v>1377</v>
      </c>
      <c r="C585" s="54" t="s">
        <v>907</v>
      </c>
      <c r="D585" s="102">
        <f>827+316</f>
        <v>1143</v>
      </c>
      <c r="E585" s="33">
        <v>0.2</v>
      </c>
      <c r="F585" s="25">
        <f t="shared" si="19"/>
        <v>914.4</v>
      </c>
      <c r="G585" s="41" t="s">
        <v>1375</v>
      </c>
      <c r="H585" s="34">
        <v>2006</v>
      </c>
      <c r="I585" s="55">
        <v>1300</v>
      </c>
      <c r="J585" s="112" t="s">
        <v>227</v>
      </c>
    </row>
    <row r="586" spans="1:10" ht="12" customHeight="1">
      <c r="A586" s="258" t="s">
        <v>1402</v>
      </c>
      <c r="B586" s="53" t="s">
        <v>1379</v>
      </c>
      <c r="C586" s="54" t="s">
        <v>907</v>
      </c>
      <c r="D586" s="102">
        <f>258+827</f>
        <v>1085</v>
      </c>
      <c r="E586" s="33">
        <v>0.2</v>
      </c>
      <c r="F586" s="25">
        <f t="shared" si="19"/>
        <v>868</v>
      </c>
      <c r="G586" s="41" t="s">
        <v>1375</v>
      </c>
      <c r="H586" s="34">
        <v>2006</v>
      </c>
      <c r="I586" s="55">
        <v>1250</v>
      </c>
      <c r="J586" s="112" t="s">
        <v>227</v>
      </c>
    </row>
    <row r="587" spans="1:10" ht="12" customHeight="1">
      <c r="A587" s="258" t="s">
        <v>1403</v>
      </c>
      <c r="B587" s="53" t="s">
        <v>1381</v>
      </c>
      <c r="C587" s="54" t="s">
        <v>907</v>
      </c>
      <c r="D587" s="102">
        <f>237+827</f>
        <v>1064</v>
      </c>
      <c r="E587" s="33">
        <v>0.2</v>
      </c>
      <c r="F587" s="25">
        <f t="shared" si="19"/>
        <v>851.2</v>
      </c>
      <c r="G587" s="41" t="s">
        <v>1375</v>
      </c>
      <c r="H587" s="34">
        <v>2006</v>
      </c>
      <c r="I587" s="55">
        <v>1250</v>
      </c>
      <c r="J587" s="112" t="s">
        <v>227</v>
      </c>
    </row>
    <row r="588" spans="1:10" ht="12" customHeight="1">
      <c r="A588" s="258" t="s">
        <v>1404</v>
      </c>
      <c r="B588" s="53" t="s">
        <v>1383</v>
      </c>
      <c r="C588" s="54" t="s">
        <v>907</v>
      </c>
      <c r="D588" s="102">
        <f>262+827</f>
        <v>1089</v>
      </c>
      <c r="E588" s="33">
        <v>0.2</v>
      </c>
      <c r="F588" s="25">
        <f t="shared" si="19"/>
        <v>871.2</v>
      </c>
      <c r="G588" s="41" t="s">
        <v>1375</v>
      </c>
      <c r="H588" s="34">
        <v>2006</v>
      </c>
      <c r="I588" s="55">
        <v>1250</v>
      </c>
      <c r="J588" s="112" t="s">
        <v>227</v>
      </c>
    </row>
    <row r="589" spans="1:10" ht="12" customHeight="1">
      <c r="A589" s="258" t="s">
        <v>1405</v>
      </c>
      <c r="B589" s="53" t="s">
        <v>1385</v>
      </c>
      <c r="C589" s="54" t="s">
        <v>907</v>
      </c>
      <c r="D589" s="102">
        <f>262+827</f>
        <v>1089</v>
      </c>
      <c r="E589" s="33">
        <v>0.2</v>
      </c>
      <c r="F589" s="25">
        <f t="shared" si="19"/>
        <v>871.2</v>
      </c>
      <c r="G589" s="41" t="s">
        <v>1375</v>
      </c>
      <c r="H589" s="34">
        <v>2006</v>
      </c>
      <c r="I589" s="55">
        <v>1250</v>
      </c>
      <c r="J589" s="112" t="s">
        <v>227</v>
      </c>
    </row>
    <row r="590" spans="1:10" ht="12" customHeight="1">
      <c r="A590" s="258" t="s">
        <v>1406</v>
      </c>
      <c r="B590" s="53" t="s">
        <v>1387</v>
      </c>
      <c r="C590" s="54" t="s">
        <v>907</v>
      </c>
      <c r="D590" s="102">
        <f>262+827</f>
        <v>1089</v>
      </c>
      <c r="E590" s="33">
        <v>0.2</v>
      </c>
      <c r="F590" s="25">
        <f t="shared" si="19"/>
        <v>871.2</v>
      </c>
      <c r="G590" s="41" t="s">
        <v>1375</v>
      </c>
      <c r="H590" s="34">
        <v>2006</v>
      </c>
      <c r="I590" s="55">
        <v>1250</v>
      </c>
      <c r="J590" s="112" t="s">
        <v>227</v>
      </c>
    </row>
    <row r="591" spans="1:10" s="70" customFormat="1" ht="12" customHeight="1">
      <c r="A591" s="258" t="s">
        <v>1407</v>
      </c>
      <c r="B591" s="53" t="s">
        <v>1389</v>
      </c>
      <c r="C591" s="54" t="s">
        <v>907</v>
      </c>
      <c r="D591" s="102">
        <f>262+827</f>
        <v>1089</v>
      </c>
      <c r="E591" s="33">
        <v>0.2</v>
      </c>
      <c r="F591" s="25">
        <f t="shared" si="19"/>
        <v>871.2</v>
      </c>
      <c r="G591" s="41" t="s">
        <v>1375</v>
      </c>
      <c r="H591" s="34">
        <v>2006</v>
      </c>
      <c r="I591" s="55">
        <v>1250</v>
      </c>
      <c r="J591" s="112" t="s">
        <v>227</v>
      </c>
    </row>
    <row r="592" spans="1:10" ht="12" customHeight="1">
      <c r="A592" s="258" t="s">
        <v>1408</v>
      </c>
      <c r="B592" s="53" t="s">
        <v>1391</v>
      </c>
      <c r="C592" s="54" t="s">
        <v>907</v>
      </c>
      <c r="D592" s="102">
        <f>272+827</f>
        <v>1099</v>
      </c>
      <c r="E592" s="33">
        <v>0.2</v>
      </c>
      <c r="F592" s="25">
        <f t="shared" si="19"/>
        <v>879.2</v>
      </c>
      <c r="G592" s="41" t="s">
        <v>1375</v>
      </c>
      <c r="H592" s="34">
        <v>2006</v>
      </c>
      <c r="I592" s="55">
        <v>1250</v>
      </c>
      <c r="J592" s="112" t="s">
        <v>227</v>
      </c>
    </row>
    <row r="593" spans="1:10" ht="12" customHeight="1">
      <c r="A593" s="258" t="s">
        <v>1409</v>
      </c>
      <c r="B593" s="53" t="s">
        <v>1393</v>
      </c>
      <c r="C593" s="54" t="s">
        <v>907</v>
      </c>
      <c r="D593" s="102">
        <f>290+827</f>
        <v>1117</v>
      </c>
      <c r="E593" s="33">
        <v>0.2</v>
      </c>
      <c r="F593" s="25">
        <f t="shared" si="19"/>
        <v>893.6</v>
      </c>
      <c r="G593" s="41" t="s">
        <v>1375</v>
      </c>
      <c r="H593" s="34">
        <v>2006</v>
      </c>
      <c r="I593" s="55">
        <v>1300</v>
      </c>
      <c r="J593" s="112" t="s">
        <v>227</v>
      </c>
    </row>
    <row r="594" spans="1:10" ht="12" customHeight="1">
      <c r="A594" s="258" t="s">
        <v>1410</v>
      </c>
      <c r="B594" s="53" t="s">
        <v>1395</v>
      </c>
      <c r="C594" s="54" t="s">
        <v>907</v>
      </c>
      <c r="D594" s="102">
        <f>325+827</f>
        <v>1152</v>
      </c>
      <c r="E594" s="33">
        <v>0.2</v>
      </c>
      <c r="F594" s="25">
        <f t="shared" si="19"/>
        <v>921.6</v>
      </c>
      <c r="G594" s="41" t="s">
        <v>1375</v>
      </c>
      <c r="H594" s="34">
        <v>2006</v>
      </c>
      <c r="I594" s="55">
        <v>1350</v>
      </c>
      <c r="J594" s="112" t="s">
        <v>227</v>
      </c>
    </row>
    <row r="595" spans="1:10" ht="12" customHeight="1">
      <c r="A595" s="258" t="s">
        <v>1411</v>
      </c>
      <c r="B595" s="53" t="s">
        <v>1397</v>
      </c>
      <c r="C595" s="54" t="s">
        <v>907</v>
      </c>
      <c r="D595" s="102">
        <f>325+827</f>
        <v>1152</v>
      </c>
      <c r="E595" s="33">
        <v>0.2</v>
      </c>
      <c r="F595" s="25">
        <f t="shared" si="19"/>
        <v>921.6</v>
      </c>
      <c r="G595" s="41" t="s">
        <v>1375</v>
      </c>
      <c r="H595" s="34">
        <v>2006</v>
      </c>
      <c r="I595" s="55">
        <v>1350</v>
      </c>
      <c r="J595" s="112" t="s">
        <v>227</v>
      </c>
    </row>
    <row r="596" spans="1:10" ht="12" customHeight="1">
      <c r="A596" s="259" t="s">
        <v>1412</v>
      </c>
      <c r="B596" s="57" t="s">
        <v>1413</v>
      </c>
      <c r="C596" s="58"/>
      <c r="D596" s="116"/>
      <c r="E596" s="117"/>
      <c r="F596" s="113"/>
      <c r="G596" s="118"/>
      <c r="H596" s="42"/>
      <c r="I596" s="119" t="s">
        <v>1414</v>
      </c>
      <c r="J596" s="112" t="s">
        <v>227</v>
      </c>
    </row>
    <row r="597" spans="1:10" ht="12" customHeight="1">
      <c r="A597" s="258" t="s">
        <v>1415</v>
      </c>
      <c r="B597" s="53" t="s">
        <v>1374</v>
      </c>
      <c r="C597" s="54" t="s">
        <v>907</v>
      </c>
      <c r="D597" s="102">
        <f>827+542</f>
        <v>1369</v>
      </c>
      <c r="E597" s="33">
        <v>0.2</v>
      </c>
      <c r="F597" s="25">
        <f aca="true" t="shared" si="20" ref="F597:F608">D597-(D597*E597)</f>
        <v>1095.2</v>
      </c>
      <c r="G597" s="41" t="s">
        <v>1375</v>
      </c>
      <c r="H597" s="34">
        <v>2006</v>
      </c>
      <c r="I597" s="55">
        <f aca="true" t="shared" si="21" ref="I597:I608">D597+50</f>
        <v>1419</v>
      </c>
      <c r="J597" s="112" t="s">
        <v>227</v>
      </c>
    </row>
    <row r="598" spans="1:10" ht="12" customHeight="1">
      <c r="A598" s="258" t="s">
        <v>1416</v>
      </c>
      <c r="B598" s="53" t="s">
        <v>1377</v>
      </c>
      <c r="C598" s="54" t="s">
        <v>907</v>
      </c>
      <c r="D598" s="102">
        <f>827+421</f>
        <v>1248</v>
      </c>
      <c r="E598" s="33">
        <v>0.2</v>
      </c>
      <c r="F598" s="25">
        <f t="shared" si="20"/>
        <v>998.4</v>
      </c>
      <c r="G598" s="41" t="s">
        <v>1375</v>
      </c>
      <c r="H598" s="34">
        <v>2006</v>
      </c>
      <c r="I598" s="55">
        <f t="shared" si="21"/>
        <v>1298</v>
      </c>
      <c r="J598" s="112" t="s">
        <v>227</v>
      </c>
    </row>
    <row r="599" spans="1:10" ht="12" customHeight="1">
      <c r="A599" s="258" t="s">
        <v>1417</v>
      </c>
      <c r="B599" s="53" t="s">
        <v>1379</v>
      </c>
      <c r="C599" s="54" t="s">
        <v>907</v>
      </c>
      <c r="D599" s="102">
        <f>363+827</f>
        <v>1190</v>
      </c>
      <c r="E599" s="33">
        <v>0.2</v>
      </c>
      <c r="F599" s="25">
        <f t="shared" si="20"/>
        <v>952</v>
      </c>
      <c r="G599" s="41" t="s">
        <v>1375</v>
      </c>
      <c r="H599" s="34">
        <v>2006</v>
      </c>
      <c r="I599" s="55">
        <f t="shared" si="21"/>
        <v>1240</v>
      </c>
      <c r="J599" s="112" t="s">
        <v>227</v>
      </c>
    </row>
    <row r="600" spans="1:10" ht="12" customHeight="1">
      <c r="A600" s="258" t="s">
        <v>1418</v>
      </c>
      <c r="B600" s="53" t="s">
        <v>1381</v>
      </c>
      <c r="C600" s="54" t="s">
        <v>907</v>
      </c>
      <c r="D600" s="102">
        <f>342+827</f>
        <v>1169</v>
      </c>
      <c r="E600" s="33">
        <v>0.2</v>
      </c>
      <c r="F600" s="25">
        <f t="shared" si="20"/>
        <v>935.2</v>
      </c>
      <c r="G600" s="41" t="s">
        <v>1375</v>
      </c>
      <c r="H600" s="34">
        <v>2006</v>
      </c>
      <c r="I600" s="55">
        <f t="shared" si="21"/>
        <v>1219</v>
      </c>
      <c r="J600" s="112" t="s">
        <v>227</v>
      </c>
    </row>
    <row r="601" spans="1:10" ht="12" customHeight="1">
      <c r="A601" s="258" t="s">
        <v>1419</v>
      </c>
      <c r="B601" s="53" t="s">
        <v>1383</v>
      </c>
      <c r="C601" s="54" t="s">
        <v>907</v>
      </c>
      <c r="D601" s="102">
        <f>422+827</f>
        <v>1249</v>
      </c>
      <c r="E601" s="33">
        <v>0.2</v>
      </c>
      <c r="F601" s="25">
        <f t="shared" si="20"/>
        <v>999.2</v>
      </c>
      <c r="G601" s="41" t="s">
        <v>1375</v>
      </c>
      <c r="H601" s="34">
        <v>2006</v>
      </c>
      <c r="I601" s="55">
        <f t="shared" si="21"/>
        <v>1299</v>
      </c>
      <c r="J601" s="112" t="s">
        <v>227</v>
      </c>
    </row>
    <row r="602" spans="1:10" ht="12" customHeight="1">
      <c r="A602" s="258" t="s">
        <v>1420</v>
      </c>
      <c r="B602" s="53" t="s">
        <v>1385</v>
      </c>
      <c r="C602" s="54" t="s">
        <v>907</v>
      </c>
      <c r="D602" s="102">
        <f>422+827</f>
        <v>1249</v>
      </c>
      <c r="E602" s="33">
        <v>0.2</v>
      </c>
      <c r="F602" s="25">
        <f t="shared" si="20"/>
        <v>999.2</v>
      </c>
      <c r="G602" s="41" t="s">
        <v>1375</v>
      </c>
      <c r="H602" s="34">
        <v>2006</v>
      </c>
      <c r="I602" s="55">
        <f t="shared" si="21"/>
        <v>1299</v>
      </c>
      <c r="J602" s="112" t="s">
        <v>227</v>
      </c>
    </row>
    <row r="603" spans="1:10" ht="12" customHeight="1">
      <c r="A603" s="258" t="s">
        <v>1421</v>
      </c>
      <c r="B603" s="53" t="s">
        <v>1387</v>
      </c>
      <c r="C603" s="54" t="s">
        <v>907</v>
      </c>
      <c r="D603" s="102">
        <f>422+827</f>
        <v>1249</v>
      </c>
      <c r="E603" s="33">
        <v>0.2</v>
      </c>
      <c r="F603" s="25">
        <f t="shared" si="20"/>
        <v>999.2</v>
      </c>
      <c r="G603" s="41" t="s">
        <v>1375</v>
      </c>
      <c r="H603" s="34">
        <v>2006</v>
      </c>
      <c r="I603" s="55">
        <f t="shared" si="21"/>
        <v>1299</v>
      </c>
      <c r="J603" s="112" t="s">
        <v>227</v>
      </c>
    </row>
    <row r="604" spans="1:10" ht="12" customHeight="1">
      <c r="A604" s="258" t="s">
        <v>1422</v>
      </c>
      <c r="B604" s="53" t="s">
        <v>1389</v>
      </c>
      <c r="C604" s="54" t="s">
        <v>907</v>
      </c>
      <c r="D604" s="102">
        <f>422+827</f>
        <v>1249</v>
      </c>
      <c r="E604" s="33">
        <v>0.2</v>
      </c>
      <c r="F604" s="25">
        <f t="shared" si="20"/>
        <v>999.2</v>
      </c>
      <c r="G604" s="41" t="s">
        <v>1375</v>
      </c>
      <c r="H604" s="34">
        <v>2006</v>
      </c>
      <c r="I604" s="55">
        <f t="shared" si="21"/>
        <v>1299</v>
      </c>
      <c r="J604" s="112" t="s">
        <v>227</v>
      </c>
    </row>
    <row r="605" spans="1:10" ht="12" customHeight="1">
      <c r="A605" s="258" t="s">
        <v>1423</v>
      </c>
      <c r="B605" s="53" t="s">
        <v>1391</v>
      </c>
      <c r="C605" s="54" t="s">
        <v>907</v>
      </c>
      <c r="D605" s="102">
        <f>432+827</f>
        <v>1259</v>
      </c>
      <c r="E605" s="33">
        <v>0.2</v>
      </c>
      <c r="F605" s="25">
        <f t="shared" si="20"/>
        <v>1007.2</v>
      </c>
      <c r="G605" s="41" t="s">
        <v>1375</v>
      </c>
      <c r="H605" s="34">
        <v>2006</v>
      </c>
      <c r="I605" s="55">
        <f t="shared" si="21"/>
        <v>1309</v>
      </c>
      <c r="J605" s="112" t="s">
        <v>227</v>
      </c>
    </row>
    <row r="606" spans="1:10" ht="12" customHeight="1">
      <c r="A606" s="258" t="s">
        <v>1424</v>
      </c>
      <c r="B606" s="53" t="s">
        <v>1393</v>
      </c>
      <c r="C606" s="54" t="s">
        <v>907</v>
      </c>
      <c r="D606" s="102">
        <f>450+827</f>
        <v>1277</v>
      </c>
      <c r="E606" s="33">
        <v>0.2</v>
      </c>
      <c r="F606" s="25">
        <f t="shared" si="20"/>
        <v>1021.6</v>
      </c>
      <c r="G606" s="41" t="s">
        <v>1375</v>
      </c>
      <c r="H606" s="34">
        <v>2006</v>
      </c>
      <c r="I606" s="55">
        <f t="shared" si="21"/>
        <v>1327</v>
      </c>
      <c r="J606" s="112" t="s">
        <v>227</v>
      </c>
    </row>
    <row r="607" spans="1:10" ht="12" customHeight="1">
      <c r="A607" s="258" t="s">
        <v>1425</v>
      </c>
      <c r="B607" s="53" t="s">
        <v>1395</v>
      </c>
      <c r="C607" s="54" t="s">
        <v>907</v>
      </c>
      <c r="D607" s="102">
        <f>485+827</f>
        <v>1312</v>
      </c>
      <c r="E607" s="33">
        <v>0.2</v>
      </c>
      <c r="F607" s="25">
        <f t="shared" si="20"/>
        <v>1049.6</v>
      </c>
      <c r="G607" s="41" t="s">
        <v>1375</v>
      </c>
      <c r="H607" s="34">
        <v>2006</v>
      </c>
      <c r="I607" s="55">
        <f t="shared" si="21"/>
        <v>1362</v>
      </c>
      <c r="J607" s="112" t="s">
        <v>227</v>
      </c>
    </row>
    <row r="608" spans="1:10" ht="12" customHeight="1">
      <c r="A608" s="258" t="s">
        <v>1426</v>
      </c>
      <c r="B608" s="53" t="s">
        <v>1397</v>
      </c>
      <c r="C608" s="54" t="s">
        <v>907</v>
      </c>
      <c r="D608" s="102">
        <f>485+827</f>
        <v>1312</v>
      </c>
      <c r="E608" s="33">
        <v>0.2</v>
      </c>
      <c r="F608" s="25">
        <f t="shared" si="20"/>
        <v>1049.6</v>
      </c>
      <c r="G608" s="41" t="s">
        <v>1375</v>
      </c>
      <c r="H608" s="34">
        <v>2006</v>
      </c>
      <c r="I608" s="55">
        <f t="shared" si="21"/>
        <v>1362</v>
      </c>
      <c r="J608" s="112" t="s">
        <v>227</v>
      </c>
    </row>
    <row r="609" spans="1:10" ht="12" customHeight="1">
      <c r="A609" s="259" t="s">
        <v>1427</v>
      </c>
      <c r="B609" s="57" t="s">
        <v>1210</v>
      </c>
      <c r="D609" s="105"/>
      <c r="E609" s="33"/>
      <c r="G609" s="41"/>
      <c r="H609" s="34"/>
      <c r="I609" s="72"/>
      <c r="J609" s="112" t="s">
        <v>227</v>
      </c>
    </row>
    <row r="610" spans="1:10" ht="12" customHeight="1">
      <c r="A610" s="258" t="s">
        <v>508</v>
      </c>
      <c r="B610" s="53" t="s">
        <v>1428</v>
      </c>
      <c r="C610" s="20" t="s">
        <v>288</v>
      </c>
      <c r="D610" s="105">
        <v>2.31</v>
      </c>
      <c r="E610" s="33">
        <v>0.1</v>
      </c>
      <c r="F610" s="25">
        <f>D610-(D610*E610)</f>
        <v>2.079</v>
      </c>
      <c r="G610" s="41" t="s">
        <v>1429</v>
      </c>
      <c r="H610" s="34">
        <v>2006</v>
      </c>
      <c r="I610" s="72">
        <v>2.7</v>
      </c>
      <c r="J610" s="112" t="s">
        <v>227</v>
      </c>
    </row>
    <row r="611" spans="1:10" ht="12" customHeight="1">
      <c r="A611" s="258" t="s">
        <v>1430</v>
      </c>
      <c r="B611" s="53" t="s">
        <v>1431</v>
      </c>
      <c r="C611" s="20" t="s">
        <v>288</v>
      </c>
      <c r="D611" s="105">
        <v>1.92</v>
      </c>
      <c r="E611" s="33">
        <v>0.1</v>
      </c>
      <c r="F611" s="25">
        <f>D611-(D611*E611)</f>
        <v>1.728</v>
      </c>
      <c r="G611" s="41" t="s">
        <v>1429</v>
      </c>
      <c r="H611" s="34">
        <v>2006</v>
      </c>
      <c r="I611" s="72">
        <v>2.1</v>
      </c>
      <c r="J611" s="112" t="s">
        <v>227</v>
      </c>
    </row>
    <row r="612" spans="1:10" ht="12" customHeight="1">
      <c r="A612" s="258" t="s">
        <v>1432</v>
      </c>
      <c r="B612" s="53" t="s">
        <v>1433</v>
      </c>
      <c r="C612" s="20" t="s">
        <v>288</v>
      </c>
      <c r="D612" s="105">
        <v>1.92</v>
      </c>
      <c r="E612" s="33">
        <v>0.1</v>
      </c>
      <c r="F612" s="25">
        <f>D612-(D612*E612)</f>
        <v>1.728</v>
      </c>
      <c r="G612" s="41" t="s">
        <v>1429</v>
      </c>
      <c r="H612" s="34">
        <v>2006</v>
      </c>
      <c r="I612" s="72">
        <v>2.1</v>
      </c>
      <c r="J612" s="112" t="s">
        <v>227</v>
      </c>
    </row>
    <row r="613" spans="1:10" ht="12" customHeight="1">
      <c r="A613" s="258" t="s">
        <v>1434</v>
      </c>
      <c r="B613" s="53" t="s">
        <v>1435</v>
      </c>
      <c r="C613" s="20" t="s">
        <v>288</v>
      </c>
      <c r="D613" s="105">
        <v>1.92</v>
      </c>
      <c r="E613" s="33">
        <v>0.1</v>
      </c>
      <c r="F613" s="25">
        <f>D613-(D613*E613)</f>
        <v>1.728</v>
      </c>
      <c r="G613" s="41" t="s">
        <v>1429</v>
      </c>
      <c r="H613" s="34">
        <v>2006</v>
      </c>
      <c r="I613" s="72">
        <v>2.1</v>
      </c>
      <c r="J613" s="112" t="s">
        <v>227</v>
      </c>
    </row>
    <row r="614" spans="1:10" ht="12" customHeight="1">
      <c r="A614" s="259" t="s">
        <v>1436</v>
      </c>
      <c r="B614" s="57" t="s">
        <v>1437</v>
      </c>
      <c r="C614" s="54"/>
      <c r="D614" s="102"/>
      <c r="E614" s="33"/>
      <c r="G614" s="41"/>
      <c r="H614" s="34"/>
      <c r="I614" s="55"/>
      <c r="J614" s="112" t="s">
        <v>227</v>
      </c>
    </row>
    <row r="615" spans="1:10" ht="12" customHeight="1">
      <c r="A615" s="258" t="s">
        <v>1438</v>
      </c>
      <c r="B615" s="53" t="s">
        <v>1439</v>
      </c>
      <c r="C615" s="54" t="s">
        <v>308</v>
      </c>
      <c r="D615" s="102">
        <v>3.05</v>
      </c>
      <c r="E615" s="33">
        <v>0.1</v>
      </c>
      <c r="F615" s="25">
        <f>D615-(D615*E615)</f>
        <v>2.7449999999999997</v>
      </c>
      <c r="G615" s="41" t="s">
        <v>1429</v>
      </c>
      <c r="H615" s="34">
        <v>2006</v>
      </c>
      <c r="I615" s="55">
        <v>3.5</v>
      </c>
      <c r="J615" s="112" t="s">
        <v>227</v>
      </c>
    </row>
    <row r="616" spans="1:10" ht="12" customHeight="1">
      <c r="A616" s="258" t="s">
        <v>1440</v>
      </c>
      <c r="B616" s="53" t="s">
        <v>1441</v>
      </c>
      <c r="C616" s="54" t="s">
        <v>308</v>
      </c>
      <c r="D616" s="102">
        <v>3.35</v>
      </c>
      <c r="E616" s="33">
        <v>0.1</v>
      </c>
      <c r="F616" s="25">
        <f>D616-(D616*E616)</f>
        <v>3.015</v>
      </c>
      <c r="G616" s="41" t="s">
        <v>1429</v>
      </c>
      <c r="H616" s="34">
        <v>2006</v>
      </c>
      <c r="I616" s="55">
        <v>3.8</v>
      </c>
      <c r="J616" s="112" t="s">
        <v>227</v>
      </c>
    </row>
    <row r="617" spans="1:10" ht="12" customHeight="1">
      <c r="A617" s="258" t="s">
        <v>1442</v>
      </c>
      <c r="B617" s="53" t="s">
        <v>1443</v>
      </c>
      <c r="C617" s="54" t="s">
        <v>308</v>
      </c>
      <c r="D617" s="102">
        <v>3.65</v>
      </c>
      <c r="E617" s="33">
        <v>0.1</v>
      </c>
      <c r="F617" s="25">
        <f>D617-(D617*E617)</f>
        <v>3.285</v>
      </c>
      <c r="G617" s="41" t="s">
        <v>1429</v>
      </c>
      <c r="H617" s="34">
        <v>2006</v>
      </c>
      <c r="I617" s="55">
        <v>4.2</v>
      </c>
      <c r="J617" s="112" t="s">
        <v>227</v>
      </c>
    </row>
    <row r="618" spans="1:10" ht="12" customHeight="1">
      <c r="A618" s="258" t="s">
        <v>1444</v>
      </c>
      <c r="B618" s="53" t="s">
        <v>1445</v>
      </c>
      <c r="C618" s="54" t="s">
        <v>308</v>
      </c>
      <c r="D618" s="102">
        <v>5.4</v>
      </c>
      <c r="E618" s="33">
        <v>0.1</v>
      </c>
      <c r="F618" s="25">
        <f>D618-(D618*E618)</f>
        <v>4.86</v>
      </c>
      <c r="G618" s="41" t="s">
        <v>1429</v>
      </c>
      <c r="H618" s="34">
        <v>2006</v>
      </c>
      <c r="I618" s="55">
        <v>6.2</v>
      </c>
      <c r="J618" s="112" t="s">
        <v>227</v>
      </c>
    </row>
    <row r="619" spans="1:10" ht="12" customHeight="1">
      <c r="A619" s="258" t="s">
        <v>1446</v>
      </c>
      <c r="B619" s="53" t="s">
        <v>1447</v>
      </c>
      <c r="C619" s="54" t="s">
        <v>308</v>
      </c>
      <c r="D619" s="102">
        <v>7.15</v>
      </c>
      <c r="E619" s="33">
        <v>0.1</v>
      </c>
      <c r="F619" s="25">
        <f>D619-(D619*E619)</f>
        <v>6.4350000000000005</v>
      </c>
      <c r="G619" s="41" t="s">
        <v>1429</v>
      </c>
      <c r="H619" s="34">
        <v>2006</v>
      </c>
      <c r="I619" s="55">
        <v>8.2</v>
      </c>
      <c r="J619" s="112" t="s">
        <v>227</v>
      </c>
    </row>
    <row r="620" spans="1:10" ht="12" customHeight="1">
      <c r="A620" s="259" t="s">
        <v>1448</v>
      </c>
      <c r="B620" s="57" t="s">
        <v>1449</v>
      </c>
      <c r="C620" s="54"/>
      <c r="D620" s="102"/>
      <c r="E620" s="33"/>
      <c r="G620" s="41"/>
      <c r="H620" s="34"/>
      <c r="I620" s="55"/>
      <c r="J620" s="112" t="s">
        <v>227</v>
      </c>
    </row>
    <row r="621" spans="1:10" ht="12" customHeight="1">
      <c r="A621" s="258" t="s">
        <v>1450</v>
      </c>
      <c r="B621" s="53" t="s">
        <v>1451</v>
      </c>
      <c r="C621" s="20" t="s">
        <v>328</v>
      </c>
      <c r="D621" s="105">
        <v>2</v>
      </c>
      <c r="E621" s="33">
        <v>0.1</v>
      </c>
      <c r="F621" s="25">
        <f>D621-(D621*E621)</f>
        <v>1.8</v>
      </c>
      <c r="G621" s="41" t="s">
        <v>1429</v>
      </c>
      <c r="H621" s="34">
        <v>2006</v>
      </c>
      <c r="I621" s="72">
        <v>2.45</v>
      </c>
      <c r="J621" s="112" t="s">
        <v>227</v>
      </c>
    </row>
    <row r="622" spans="1:10" ht="12" customHeight="1">
      <c r="A622" s="258" t="s">
        <v>1452</v>
      </c>
      <c r="B622" s="53" t="s">
        <v>1453</v>
      </c>
      <c r="C622" s="20" t="s">
        <v>328</v>
      </c>
      <c r="D622" s="105">
        <v>2.1</v>
      </c>
      <c r="E622" s="33">
        <v>0.1</v>
      </c>
      <c r="F622" s="25">
        <f>D622-(D622*E622)</f>
        <v>1.8900000000000001</v>
      </c>
      <c r="G622" s="41" t="s">
        <v>1429</v>
      </c>
      <c r="H622" s="34">
        <v>2006</v>
      </c>
      <c r="I622" s="72">
        <v>2.45</v>
      </c>
      <c r="J622" s="112" t="s">
        <v>227</v>
      </c>
    </row>
    <row r="623" spans="1:10" ht="12" customHeight="1">
      <c r="A623" s="258" t="s">
        <v>1454</v>
      </c>
      <c r="B623" s="53" t="s">
        <v>1455</v>
      </c>
      <c r="C623" s="20" t="s">
        <v>328</v>
      </c>
      <c r="D623" s="105">
        <v>2.65</v>
      </c>
      <c r="E623" s="33">
        <v>0.1</v>
      </c>
      <c r="F623" s="25">
        <f>D623-(D623*E623)</f>
        <v>2.385</v>
      </c>
      <c r="G623" s="41" t="s">
        <v>1429</v>
      </c>
      <c r="H623" s="34">
        <v>2006</v>
      </c>
      <c r="I623" s="72">
        <v>2.45</v>
      </c>
      <c r="J623" s="112" t="s">
        <v>227</v>
      </c>
    </row>
    <row r="624" spans="1:10" ht="12" customHeight="1">
      <c r="A624" s="258" t="s">
        <v>1456</v>
      </c>
      <c r="B624" s="53" t="s">
        <v>1457</v>
      </c>
      <c r="C624" s="20" t="s">
        <v>328</v>
      </c>
      <c r="D624" s="105">
        <v>3.05</v>
      </c>
      <c r="E624" s="33">
        <v>0.1</v>
      </c>
      <c r="F624" s="25">
        <f>D624-(D624*E624)</f>
        <v>2.7449999999999997</v>
      </c>
      <c r="G624" s="41" t="s">
        <v>1429</v>
      </c>
      <c r="H624" s="34">
        <v>2006</v>
      </c>
      <c r="I624" s="72">
        <v>2.45</v>
      </c>
      <c r="J624" s="112" t="s">
        <v>227</v>
      </c>
    </row>
    <row r="625" spans="1:10" ht="12" customHeight="1">
      <c r="A625" s="258" t="s">
        <v>908</v>
      </c>
      <c r="B625" s="53" t="s">
        <v>1458</v>
      </c>
      <c r="C625" s="20" t="s">
        <v>328</v>
      </c>
      <c r="D625" s="105">
        <v>3.9</v>
      </c>
      <c r="E625" s="33">
        <v>0.1</v>
      </c>
      <c r="F625" s="25">
        <f>D625-(D625*E625)</f>
        <v>3.51</v>
      </c>
      <c r="G625" s="41" t="s">
        <v>1429</v>
      </c>
      <c r="H625" s="34">
        <v>2006</v>
      </c>
      <c r="I625" s="72">
        <v>2.45</v>
      </c>
      <c r="J625" s="112" t="s">
        <v>227</v>
      </c>
    </row>
    <row r="626" spans="1:10" ht="12" customHeight="1">
      <c r="A626" s="259" t="s">
        <v>1459</v>
      </c>
      <c r="B626" s="57" t="s">
        <v>1460</v>
      </c>
      <c r="D626" s="105"/>
      <c r="E626" s="33"/>
      <c r="G626" s="41"/>
      <c r="H626" s="34"/>
      <c r="I626" s="72"/>
      <c r="J626" s="112" t="s">
        <v>227</v>
      </c>
    </row>
    <row r="627" spans="1:10" ht="12" customHeight="1">
      <c r="A627" s="258" t="s">
        <v>1461</v>
      </c>
      <c r="B627" s="53" t="s">
        <v>1462</v>
      </c>
      <c r="C627" s="54" t="s">
        <v>308</v>
      </c>
      <c r="D627" s="102">
        <v>37.8</v>
      </c>
      <c r="E627" s="33">
        <v>0.1</v>
      </c>
      <c r="F627" s="25">
        <f aca="true" t="shared" si="22" ref="F627:F639">D627-(D627*E627)</f>
        <v>34.019999999999996</v>
      </c>
      <c r="G627" s="41" t="s">
        <v>365</v>
      </c>
      <c r="H627" s="34">
        <v>2006</v>
      </c>
      <c r="I627" s="55"/>
      <c r="J627" s="112" t="s">
        <v>227</v>
      </c>
    </row>
    <row r="628" spans="1:10" ht="12" customHeight="1">
      <c r="A628" s="258" t="s">
        <v>1463</v>
      </c>
      <c r="B628" s="53" t="s">
        <v>1464</v>
      </c>
      <c r="C628" s="54" t="s">
        <v>308</v>
      </c>
      <c r="D628" s="102">
        <v>38.4</v>
      </c>
      <c r="E628" s="33">
        <v>0.1</v>
      </c>
      <c r="F628" s="25">
        <f t="shared" si="22"/>
        <v>34.56</v>
      </c>
      <c r="G628" s="41" t="s">
        <v>365</v>
      </c>
      <c r="H628" s="34">
        <v>2006</v>
      </c>
      <c r="I628" s="55"/>
      <c r="J628" s="112" t="s">
        <v>227</v>
      </c>
    </row>
    <row r="629" spans="1:10" ht="12" customHeight="1">
      <c r="A629" s="258" t="s">
        <v>1465</v>
      </c>
      <c r="B629" s="53" t="s">
        <v>1466</v>
      </c>
      <c r="C629" s="54" t="s">
        <v>308</v>
      </c>
      <c r="D629" s="102">
        <v>41.5</v>
      </c>
      <c r="E629" s="33">
        <v>0.1</v>
      </c>
      <c r="F629" s="25">
        <f t="shared" si="22"/>
        <v>37.35</v>
      </c>
      <c r="G629" s="41" t="s">
        <v>365</v>
      </c>
      <c r="H629" s="34">
        <v>2006</v>
      </c>
      <c r="I629" s="55"/>
      <c r="J629" s="112" t="s">
        <v>227</v>
      </c>
    </row>
    <row r="630" spans="1:10" ht="12" customHeight="1">
      <c r="A630" s="258" t="s">
        <v>1467</v>
      </c>
      <c r="B630" s="53" t="s">
        <v>1468</v>
      </c>
      <c r="C630" s="54" t="s">
        <v>308</v>
      </c>
      <c r="D630" s="102">
        <v>48.3</v>
      </c>
      <c r="E630" s="33">
        <v>0.1</v>
      </c>
      <c r="F630" s="25">
        <f t="shared" si="22"/>
        <v>43.47</v>
      </c>
      <c r="G630" s="41" t="s">
        <v>365</v>
      </c>
      <c r="H630" s="34">
        <v>2006</v>
      </c>
      <c r="I630" s="55"/>
      <c r="J630" s="112" t="s">
        <v>227</v>
      </c>
    </row>
    <row r="631" spans="1:10" ht="12" customHeight="1">
      <c r="A631" s="258" t="s">
        <v>1469</v>
      </c>
      <c r="B631" s="53" t="s">
        <v>1470</v>
      </c>
      <c r="C631" s="54" t="s">
        <v>308</v>
      </c>
      <c r="D631" s="102">
        <v>48.3</v>
      </c>
      <c r="E631" s="33">
        <v>0.1</v>
      </c>
      <c r="F631" s="25">
        <f t="shared" si="22"/>
        <v>43.47</v>
      </c>
      <c r="G631" s="41" t="s">
        <v>365</v>
      </c>
      <c r="H631" s="34">
        <v>2006</v>
      </c>
      <c r="I631" s="55"/>
      <c r="J631" s="112" t="s">
        <v>227</v>
      </c>
    </row>
    <row r="632" spans="1:10" ht="12" customHeight="1">
      <c r="A632" s="258" t="s">
        <v>1471</v>
      </c>
      <c r="B632" s="53" t="s">
        <v>1472</v>
      </c>
      <c r="C632" s="54" t="s">
        <v>308</v>
      </c>
      <c r="D632" s="102">
        <v>47.9</v>
      </c>
      <c r="E632" s="33">
        <v>0.1</v>
      </c>
      <c r="F632" s="25">
        <f t="shared" si="22"/>
        <v>43.11</v>
      </c>
      <c r="G632" s="41" t="s">
        <v>365</v>
      </c>
      <c r="H632" s="34">
        <v>2006</v>
      </c>
      <c r="I632" s="55"/>
      <c r="J632" s="112" t="s">
        <v>227</v>
      </c>
    </row>
    <row r="633" spans="1:10" ht="12" customHeight="1">
      <c r="A633" s="258" t="s">
        <v>1473</v>
      </c>
      <c r="B633" s="53" t="s">
        <v>1474</v>
      </c>
      <c r="C633" s="54" t="s">
        <v>308</v>
      </c>
      <c r="D633" s="102">
        <v>54.1</v>
      </c>
      <c r="E633" s="33">
        <v>0.1</v>
      </c>
      <c r="F633" s="25">
        <f t="shared" si="22"/>
        <v>48.69</v>
      </c>
      <c r="G633" s="41" t="s">
        <v>365</v>
      </c>
      <c r="H633" s="34">
        <v>2006</v>
      </c>
      <c r="I633" s="55"/>
      <c r="J633" s="112" t="s">
        <v>227</v>
      </c>
    </row>
    <row r="634" spans="1:10" ht="12" customHeight="1">
      <c r="A634" s="258" t="s">
        <v>1475</v>
      </c>
      <c r="B634" s="53" t="s">
        <v>1476</v>
      </c>
      <c r="C634" s="54" t="s">
        <v>308</v>
      </c>
      <c r="D634" s="102">
        <v>44.7</v>
      </c>
      <c r="E634" s="33">
        <v>0.1</v>
      </c>
      <c r="F634" s="25">
        <f t="shared" si="22"/>
        <v>40.230000000000004</v>
      </c>
      <c r="G634" s="41" t="s">
        <v>365</v>
      </c>
      <c r="H634" s="34">
        <v>2006</v>
      </c>
      <c r="I634" s="55"/>
      <c r="J634" s="112" t="s">
        <v>227</v>
      </c>
    </row>
    <row r="635" spans="1:10" ht="12" customHeight="1">
      <c r="A635" s="258" t="s">
        <v>1477</v>
      </c>
      <c r="B635" s="53" t="s">
        <v>1478</v>
      </c>
      <c r="C635" s="54" t="s">
        <v>308</v>
      </c>
      <c r="D635" s="102">
        <v>27.6</v>
      </c>
      <c r="E635" s="33">
        <v>0.1</v>
      </c>
      <c r="F635" s="25">
        <f t="shared" si="22"/>
        <v>24.84</v>
      </c>
      <c r="G635" s="41" t="s">
        <v>365</v>
      </c>
      <c r="H635" s="34">
        <v>2006</v>
      </c>
      <c r="I635" s="55"/>
      <c r="J635" s="112" t="s">
        <v>227</v>
      </c>
    </row>
    <row r="636" spans="1:10" ht="12" customHeight="1">
      <c r="A636" s="258" t="s">
        <v>1479</v>
      </c>
      <c r="B636" s="53" t="s">
        <v>1480</v>
      </c>
      <c r="C636" s="54" t="s">
        <v>308</v>
      </c>
      <c r="D636" s="102">
        <v>65</v>
      </c>
      <c r="E636" s="33">
        <v>0.1</v>
      </c>
      <c r="F636" s="25">
        <f t="shared" si="22"/>
        <v>58.5</v>
      </c>
      <c r="G636" s="41" t="s">
        <v>365</v>
      </c>
      <c r="H636" s="34">
        <v>2006</v>
      </c>
      <c r="I636" s="55"/>
      <c r="J636" s="112" t="s">
        <v>227</v>
      </c>
    </row>
    <row r="637" spans="1:10" ht="12" customHeight="1">
      <c r="A637" s="258" t="s">
        <v>1481</v>
      </c>
      <c r="B637" s="53" t="s">
        <v>1482</v>
      </c>
      <c r="C637" s="54" t="s">
        <v>308</v>
      </c>
      <c r="D637" s="102">
        <v>68.3</v>
      </c>
      <c r="E637" s="33">
        <v>0.1</v>
      </c>
      <c r="F637" s="25">
        <f t="shared" si="22"/>
        <v>61.47</v>
      </c>
      <c r="G637" s="41" t="s">
        <v>365</v>
      </c>
      <c r="H637" s="34">
        <v>2006</v>
      </c>
      <c r="I637" s="55"/>
      <c r="J637" s="112" t="s">
        <v>227</v>
      </c>
    </row>
    <row r="638" spans="1:10" ht="12" customHeight="1">
      <c r="A638" s="258" t="s">
        <v>1483</v>
      </c>
      <c r="B638" s="53" t="s">
        <v>1484</v>
      </c>
      <c r="C638" s="54" t="s">
        <v>308</v>
      </c>
      <c r="D638" s="102">
        <v>68.3</v>
      </c>
      <c r="E638" s="33">
        <v>0.1</v>
      </c>
      <c r="F638" s="25">
        <f t="shared" si="22"/>
        <v>61.47</v>
      </c>
      <c r="G638" s="41" t="s">
        <v>365</v>
      </c>
      <c r="H638" s="34">
        <v>2006</v>
      </c>
      <c r="I638" s="55"/>
      <c r="J638" s="112" t="s">
        <v>227</v>
      </c>
    </row>
    <row r="639" spans="1:10" ht="12" customHeight="1">
      <c r="A639" s="258" t="s">
        <v>1485</v>
      </c>
      <c r="B639" s="53" t="s">
        <v>1486</v>
      </c>
      <c r="C639" s="54" t="s">
        <v>308</v>
      </c>
      <c r="D639" s="102">
        <v>76.3</v>
      </c>
      <c r="E639" s="33">
        <v>0.1</v>
      </c>
      <c r="F639" s="25">
        <f t="shared" si="22"/>
        <v>68.67</v>
      </c>
      <c r="G639" s="41" t="s">
        <v>365</v>
      </c>
      <c r="H639" s="34">
        <v>2006</v>
      </c>
      <c r="I639" s="55"/>
      <c r="J639" s="112" t="s">
        <v>227</v>
      </c>
    </row>
    <row r="640" spans="1:10" ht="12" customHeight="1">
      <c r="A640" s="259" t="s">
        <v>1487</v>
      </c>
      <c r="B640" s="57" t="s">
        <v>1488</v>
      </c>
      <c r="D640" s="105"/>
      <c r="E640" s="33"/>
      <c r="G640" s="41"/>
      <c r="H640" s="34"/>
      <c r="I640" s="72"/>
      <c r="J640" s="112" t="s">
        <v>227</v>
      </c>
    </row>
    <row r="641" spans="1:10" ht="12" customHeight="1">
      <c r="A641" s="258" t="s">
        <v>1489</v>
      </c>
      <c r="B641" s="53" t="s">
        <v>1490</v>
      </c>
      <c r="C641" s="54" t="s">
        <v>308</v>
      </c>
      <c r="D641" s="102">
        <v>10.75</v>
      </c>
      <c r="E641" s="33">
        <v>0.1</v>
      </c>
      <c r="F641" s="25">
        <f>D641-(D641*E641)</f>
        <v>9.675</v>
      </c>
      <c r="G641" s="41" t="s">
        <v>1429</v>
      </c>
      <c r="H641" s="34">
        <v>2006</v>
      </c>
      <c r="I641" s="55">
        <v>12.1</v>
      </c>
      <c r="J641" s="112" t="s">
        <v>227</v>
      </c>
    </row>
    <row r="642" spans="1:10" ht="12" customHeight="1">
      <c r="A642" s="258" t="s">
        <v>1491</v>
      </c>
      <c r="B642" s="53" t="s">
        <v>1492</v>
      </c>
      <c r="C642" s="54" t="s">
        <v>308</v>
      </c>
      <c r="D642" s="102">
        <v>19.35</v>
      </c>
      <c r="E642" s="33">
        <v>0.1</v>
      </c>
      <c r="F642" s="25">
        <f>D642-(D642*E642)</f>
        <v>17.415000000000003</v>
      </c>
      <c r="G642" s="41" t="s">
        <v>1429</v>
      </c>
      <c r="H642" s="34">
        <v>2006</v>
      </c>
      <c r="I642" s="55">
        <v>21.8</v>
      </c>
      <c r="J642" s="112" t="s">
        <v>227</v>
      </c>
    </row>
    <row r="643" spans="1:10" ht="12" customHeight="1">
      <c r="A643" s="258" t="s">
        <v>1493</v>
      </c>
      <c r="B643" s="53" t="s">
        <v>1494</v>
      </c>
      <c r="C643" s="54" t="s">
        <v>308</v>
      </c>
      <c r="D643" s="102">
        <v>24</v>
      </c>
      <c r="E643" s="33">
        <v>0.1</v>
      </c>
      <c r="F643" s="25">
        <f>D643-(D643*E643)</f>
        <v>21.6</v>
      </c>
      <c r="G643" s="41" t="s">
        <v>1429</v>
      </c>
      <c r="H643" s="34">
        <v>2006</v>
      </c>
      <c r="I643" s="55">
        <v>26.8</v>
      </c>
      <c r="J643" s="112" t="s">
        <v>227</v>
      </c>
    </row>
    <row r="644" spans="1:10" ht="12" customHeight="1">
      <c r="A644" s="258" t="s">
        <v>1495</v>
      </c>
      <c r="B644" s="53" t="s">
        <v>1496</v>
      </c>
      <c r="C644" s="54" t="s">
        <v>308</v>
      </c>
      <c r="D644" s="102">
        <v>36.15</v>
      </c>
      <c r="E644" s="33">
        <v>0.1</v>
      </c>
      <c r="F644" s="25">
        <f>D644-(D644*E644)</f>
        <v>32.535</v>
      </c>
      <c r="G644" s="41" t="s">
        <v>1429</v>
      </c>
      <c r="H644" s="34">
        <v>2006</v>
      </c>
      <c r="I644" s="55">
        <v>38.8</v>
      </c>
      <c r="J644" s="112" t="s">
        <v>227</v>
      </c>
    </row>
    <row r="645" spans="1:10" ht="12" customHeight="1">
      <c r="A645" s="259" t="s">
        <v>909</v>
      </c>
      <c r="B645" s="66" t="s">
        <v>910</v>
      </c>
      <c r="C645" s="67"/>
      <c r="D645" s="104"/>
      <c r="E645" s="14"/>
      <c r="G645" s="28"/>
      <c r="H645" s="16"/>
      <c r="I645" s="68"/>
      <c r="J645" s="112" t="s">
        <v>227</v>
      </c>
    </row>
    <row r="646" spans="1:10" ht="12" customHeight="1">
      <c r="A646" s="258" t="s">
        <v>911</v>
      </c>
      <c r="B646" s="70" t="s">
        <v>912</v>
      </c>
      <c r="C646" s="74" t="s">
        <v>328</v>
      </c>
      <c r="D646" s="106">
        <v>12.5</v>
      </c>
      <c r="E646" s="14">
        <v>0.05</v>
      </c>
      <c r="F646" s="25">
        <f>D646-(D646*E646)</f>
        <v>11.875</v>
      </c>
      <c r="G646" s="28" t="s">
        <v>365</v>
      </c>
      <c r="H646" s="76">
        <v>2006</v>
      </c>
      <c r="I646" s="75">
        <v>18.9</v>
      </c>
      <c r="J646" s="112" t="s">
        <v>227</v>
      </c>
    </row>
    <row r="647" spans="1:10" ht="12" customHeight="1">
      <c r="A647" s="258" t="s">
        <v>913</v>
      </c>
      <c r="B647" s="70" t="s">
        <v>914</v>
      </c>
      <c r="C647" s="74" t="s">
        <v>328</v>
      </c>
      <c r="D647" s="106">
        <v>5</v>
      </c>
      <c r="E647" s="14">
        <v>0.05</v>
      </c>
      <c r="F647" s="25">
        <f>D647-(D647*E647)</f>
        <v>4.75</v>
      </c>
      <c r="G647" s="28" t="s">
        <v>365</v>
      </c>
      <c r="H647" s="16">
        <v>2006</v>
      </c>
      <c r="I647" s="75">
        <v>6.3</v>
      </c>
      <c r="J647" s="112" t="s">
        <v>227</v>
      </c>
    </row>
    <row r="648" spans="1:10" ht="12" customHeight="1">
      <c r="A648" s="258" t="s">
        <v>915</v>
      </c>
      <c r="B648" s="70" t="s">
        <v>916</v>
      </c>
      <c r="C648" s="74" t="s">
        <v>328</v>
      </c>
      <c r="D648" s="106">
        <v>6.4</v>
      </c>
      <c r="E648" s="14">
        <v>0.05</v>
      </c>
      <c r="F648" s="25">
        <f>D648-(D648*E648)</f>
        <v>6.08</v>
      </c>
      <c r="G648" s="28" t="s">
        <v>365</v>
      </c>
      <c r="H648" s="16">
        <v>2006</v>
      </c>
      <c r="I648" s="75">
        <v>8.2</v>
      </c>
      <c r="J648" s="112" t="s">
        <v>227</v>
      </c>
    </row>
    <row r="649" spans="1:10" ht="12" customHeight="1">
      <c r="A649" s="259" t="s">
        <v>917</v>
      </c>
      <c r="B649" s="66" t="s">
        <v>918</v>
      </c>
      <c r="C649" s="67"/>
      <c r="D649" s="104"/>
      <c r="E649" s="14"/>
      <c r="G649" s="28"/>
      <c r="H649" s="16"/>
      <c r="I649" s="68"/>
      <c r="J649" s="112" t="s">
        <v>227</v>
      </c>
    </row>
    <row r="650" spans="1:10" ht="12" customHeight="1">
      <c r="A650" s="258" t="s">
        <v>919</v>
      </c>
      <c r="B650" s="70" t="s">
        <v>920</v>
      </c>
      <c r="C650" s="71" t="s">
        <v>328</v>
      </c>
      <c r="D650" s="104">
        <v>131</v>
      </c>
      <c r="E650" s="14">
        <v>0.2</v>
      </c>
      <c r="F650" s="25">
        <f>D650-(D650*E650)</f>
        <v>104.8</v>
      </c>
      <c r="G650" s="28" t="s">
        <v>365</v>
      </c>
      <c r="H650" s="16">
        <v>2006</v>
      </c>
      <c r="I650" s="68">
        <v>155</v>
      </c>
      <c r="J650" s="112" t="s">
        <v>227</v>
      </c>
    </row>
    <row r="651" spans="1:10" ht="12" customHeight="1">
      <c r="A651" s="258" t="s">
        <v>921</v>
      </c>
      <c r="B651" s="70" t="s">
        <v>922</v>
      </c>
      <c r="C651" s="71" t="s">
        <v>328</v>
      </c>
      <c r="D651" s="104">
        <v>153</v>
      </c>
      <c r="E651" s="14">
        <v>0.2</v>
      </c>
      <c r="F651" s="25">
        <f>D651-(D651*E651)</f>
        <v>122.4</v>
      </c>
      <c r="G651" s="28" t="s">
        <v>365</v>
      </c>
      <c r="H651" s="16">
        <v>2006</v>
      </c>
      <c r="I651" s="68">
        <v>180</v>
      </c>
      <c r="J651" s="112" t="s">
        <v>227</v>
      </c>
    </row>
    <row r="652" spans="1:10" ht="12" customHeight="1">
      <c r="A652" s="258" t="s">
        <v>923</v>
      </c>
      <c r="B652" s="70" t="s">
        <v>924</v>
      </c>
      <c r="C652" s="71" t="s">
        <v>328</v>
      </c>
      <c r="D652" s="104">
        <v>185</v>
      </c>
      <c r="E652" s="14">
        <v>0.2</v>
      </c>
      <c r="F652" s="25">
        <f>D652-(D652*E652)</f>
        <v>148</v>
      </c>
      <c r="G652" s="28" t="s">
        <v>365</v>
      </c>
      <c r="H652" s="16">
        <v>2006</v>
      </c>
      <c r="I652" s="68">
        <v>220</v>
      </c>
      <c r="J652" s="112" t="s">
        <v>227</v>
      </c>
    </row>
    <row r="653" spans="1:10" ht="12" customHeight="1">
      <c r="A653" s="257" t="s">
        <v>929</v>
      </c>
      <c r="B653" s="77" t="s">
        <v>930</v>
      </c>
      <c r="D653" s="107"/>
      <c r="J653" s="109" t="s">
        <v>931</v>
      </c>
    </row>
    <row r="654" spans="1:10" ht="12" customHeight="1">
      <c r="A654" s="256" t="s">
        <v>932</v>
      </c>
      <c r="B654" s="10" t="s">
        <v>933</v>
      </c>
      <c r="C654" s="11" t="s">
        <v>141</v>
      </c>
      <c r="D654" s="107">
        <v>1.1</v>
      </c>
      <c r="E654" s="78">
        <v>0</v>
      </c>
      <c r="F654" s="25">
        <f>D654-(D654*E654)</f>
        <v>1.1</v>
      </c>
      <c r="G654" s="16" t="s">
        <v>941</v>
      </c>
      <c r="H654" s="16">
        <v>2005</v>
      </c>
      <c r="I654" s="15">
        <v>11.1</v>
      </c>
      <c r="J654" s="109" t="s">
        <v>931</v>
      </c>
    </row>
    <row r="655" spans="1:10" ht="12" customHeight="1">
      <c r="A655" s="256" t="s">
        <v>935</v>
      </c>
      <c r="B655" s="10" t="s">
        <v>936</v>
      </c>
      <c r="C655" s="11" t="s">
        <v>141</v>
      </c>
      <c r="D655" s="107">
        <v>1.85</v>
      </c>
      <c r="E655" s="78">
        <v>0</v>
      </c>
      <c r="F655" s="25">
        <f>D655-(D655*E655)</f>
        <v>1.85</v>
      </c>
      <c r="G655" s="16" t="s">
        <v>941</v>
      </c>
      <c r="H655" s="16">
        <v>2005</v>
      </c>
      <c r="I655" s="15">
        <v>12.1</v>
      </c>
      <c r="J655" s="109" t="s">
        <v>931</v>
      </c>
    </row>
    <row r="656" spans="1:10" ht="12" customHeight="1">
      <c r="A656" s="255" t="s">
        <v>937</v>
      </c>
      <c r="B656" s="77" t="s">
        <v>938</v>
      </c>
      <c r="C656" s="17"/>
      <c r="D656" s="99"/>
      <c r="E656" s="79"/>
      <c r="G656" s="16"/>
      <c r="H656" s="16"/>
      <c r="I656" s="13"/>
      <c r="J656" s="109" t="s">
        <v>931</v>
      </c>
    </row>
    <row r="657" spans="1:10" ht="12" customHeight="1">
      <c r="A657" s="253" t="s">
        <v>939</v>
      </c>
      <c r="B657" s="10" t="s">
        <v>940</v>
      </c>
      <c r="C657" s="11" t="s">
        <v>141</v>
      </c>
      <c r="D657" s="99">
        <v>58</v>
      </c>
      <c r="E657" s="78">
        <v>0</v>
      </c>
      <c r="F657" s="25">
        <f>D657-(D657*E657)</f>
        <v>58</v>
      </c>
      <c r="G657" s="16" t="s">
        <v>941</v>
      </c>
      <c r="H657" s="16">
        <v>2005</v>
      </c>
      <c r="I657" s="80" t="s">
        <v>942</v>
      </c>
      <c r="J657" s="109" t="s">
        <v>931</v>
      </c>
    </row>
    <row r="658" spans="1:10" ht="12" customHeight="1">
      <c r="A658" s="253" t="s">
        <v>943</v>
      </c>
      <c r="B658" s="10" t="s">
        <v>944</v>
      </c>
      <c r="C658" s="11" t="s">
        <v>141</v>
      </c>
      <c r="D658" s="99">
        <v>64.5</v>
      </c>
      <c r="E658" s="78">
        <v>0</v>
      </c>
      <c r="F658" s="25">
        <f>D658-(D658*E658)</f>
        <v>64.5</v>
      </c>
      <c r="G658" s="16" t="s">
        <v>941</v>
      </c>
      <c r="H658" s="16">
        <v>2005</v>
      </c>
      <c r="I658" s="80" t="s">
        <v>942</v>
      </c>
      <c r="J658" s="109" t="s">
        <v>931</v>
      </c>
    </row>
    <row r="659" spans="1:10" ht="12" customHeight="1">
      <c r="A659" s="253" t="s">
        <v>945</v>
      </c>
      <c r="B659" s="10" t="s">
        <v>946</v>
      </c>
      <c r="C659" s="11" t="s">
        <v>141</v>
      </c>
      <c r="D659" s="99">
        <v>102.6</v>
      </c>
      <c r="E659" s="78">
        <v>0</v>
      </c>
      <c r="F659" s="25">
        <f>D659-(D659*E659)</f>
        <v>102.6</v>
      </c>
      <c r="G659" s="16" t="s">
        <v>941</v>
      </c>
      <c r="H659" s="16">
        <v>2005</v>
      </c>
      <c r="I659" s="80" t="s">
        <v>942</v>
      </c>
      <c r="J659" s="109" t="s">
        <v>931</v>
      </c>
    </row>
    <row r="660" spans="1:10" ht="12" customHeight="1">
      <c r="A660" s="255" t="s">
        <v>947</v>
      </c>
      <c r="B660" s="77" t="s">
        <v>948</v>
      </c>
      <c r="C660" s="17"/>
      <c r="D660" s="99"/>
      <c r="E660" s="79"/>
      <c r="G660" s="16"/>
      <c r="H660" s="16"/>
      <c r="I660" s="13"/>
      <c r="J660" s="109" t="s">
        <v>931</v>
      </c>
    </row>
    <row r="661" spans="1:10" ht="12" customHeight="1">
      <c r="A661" s="253" t="s">
        <v>1599</v>
      </c>
      <c r="B661" s="10" t="s">
        <v>951</v>
      </c>
      <c r="C661" s="11" t="s">
        <v>141</v>
      </c>
      <c r="D661" s="99">
        <v>117.1</v>
      </c>
      <c r="E661" s="78">
        <v>0</v>
      </c>
      <c r="F661" s="25">
        <f>D661-(D661*E661)</f>
        <v>117.1</v>
      </c>
      <c r="G661" s="16" t="s">
        <v>941</v>
      </c>
      <c r="H661" s="16">
        <v>2005</v>
      </c>
      <c r="I661" s="80" t="s">
        <v>942</v>
      </c>
      <c r="J661" s="109" t="s">
        <v>931</v>
      </c>
    </row>
    <row r="662" spans="1:10" ht="12" customHeight="1">
      <c r="A662" s="253" t="s">
        <v>949</v>
      </c>
      <c r="B662" s="10" t="s">
        <v>950</v>
      </c>
      <c r="C662" s="11" t="s">
        <v>141</v>
      </c>
      <c r="D662" s="99">
        <v>140.2</v>
      </c>
      <c r="E662" s="78">
        <v>0</v>
      </c>
      <c r="F662" s="25">
        <f>D662-(D662*E662)</f>
        <v>140.2</v>
      </c>
      <c r="G662" s="16" t="s">
        <v>941</v>
      </c>
      <c r="H662" s="16">
        <v>2005</v>
      </c>
      <c r="I662" s="80" t="s">
        <v>942</v>
      </c>
      <c r="J662" s="109" t="s">
        <v>931</v>
      </c>
    </row>
    <row r="663" spans="1:10" ht="12" customHeight="1">
      <c r="A663" s="255" t="s">
        <v>952</v>
      </c>
      <c r="B663" s="19" t="s">
        <v>953</v>
      </c>
      <c r="C663" s="17"/>
      <c r="D663" s="99"/>
      <c r="E663" s="79"/>
      <c r="G663" s="16"/>
      <c r="H663" s="16"/>
      <c r="I663" s="23"/>
      <c r="J663" s="109" t="s">
        <v>931</v>
      </c>
    </row>
    <row r="664" spans="1:10" ht="12" customHeight="1">
      <c r="A664" s="253" t="s">
        <v>954</v>
      </c>
      <c r="B664" s="80" t="s">
        <v>955</v>
      </c>
      <c r="C664" s="11" t="s">
        <v>141</v>
      </c>
      <c r="D664" s="99">
        <v>5.1</v>
      </c>
      <c r="E664" s="78">
        <v>0</v>
      </c>
      <c r="F664" s="25">
        <f>D664-(D664*E664)</f>
        <v>5.1</v>
      </c>
      <c r="G664" s="16" t="s">
        <v>941</v>
      </c>
      <c r="H664" s="16">
        <v>2005</v>
      </c>
      <c r="I664" s="15">
        <v>9.5</v>
      </c>
      <c r="J664" s="109" t="s">
        <v>931</v>
      </c>
    </row>
    <row r="665" spans="1:10" ht="12" customHeight="1">
      <c r="A665" s="253" t="s">
        <v>1600</v>
      </c>
      <c r="B665" s="80" t="s">
        <v>1601</v>
      </c>
      <c r="C665" s="11" t="s">
        <v>141</v>
      </c>
      <c r="D665" s="99">
        <v>7.8</v>
      </c>
      <c r="E665" s="78">
        <v>0</v>
      </c>
      <c r="F665" s="25">
        <f>D665-(D665*E665)</f>
        <v>7.8</v>
      </c>
      <c r="G665" s="16" t="s">
        <v>941</v>
      </c>
      <c r="H665" s="16">
        <v>2005</v>
      </c>
      <c r="I665" s="15">
        <v>12.8</v>
      </c>
      <c r="J665" s="109" t="s">
        <v>931</v>
      </c>
    </row>
    <row r="666" spans="1:10" ht="12" customHeight="1">
      <c r="A666" s="255" t="s">
        <v>956</v>
      </c>
      <c r="B666" s="81" t="s">
        <v>957</v>
      </c>
      <c r="C666" s="17"/>
      <c r="D666" s="99"/>
      <c r="E666" s="79"/>
      <c r="G666" s="16"/>
      <c r="H666" s="16"/>
      <c r="I666" s="23"/>
      <c r="J666" s="109" t="s">
        <v>931</v>
      </c>
    </row>
    <row r="667" spans="1:10" ht="12" customHeight="1">
      <c r="A667" s="253" t="s">
        <v>958</v>
      </c>
      <c r="B667" s="80" t="s">
        <v>959</v>
      </c>
      <c r="C667" s="17" t="s">
        <v>871</v>
      </c>
      <c r="D667" s="99">
        <v>1</v>
      </c>
      <c r="E667" s="79"/>
      <c r="F667" s="25">
        <f>D667-(D667*E667)</f>
        <v>1</v>
      </c>
      <c r="G667" s="16" t="s">
        <v>142</v>
      </c>
      <c r="H667" s="16">
        <v>2005</v>
      </c>
      <c r="I667" s="23"/>
      <c r="J667" s="109" t="s">
        <v>931</v>
      </c>
    </row>
    <row r="668" spans="1:10" ht="12" customHeight="1">
      <c r="A668" s="253" t="s">
        <v>960</v>
      </c>
      <c r="B668" s="80" t="s">
        <v>961</v>
      </c>
      <c r="C668" s="11" t="s">
        <v>141</v>
      </c>
      <c r="D668" s="99">
        <v>11.25</v>
      </c>
      <c r="E668" s="78">
        <v>0</v>
      </c>
      <c r="F668" s="25">
        <f>D668-(D668*E668)</f>
        <v>11.25</v>
      </c>
      <c r="G668" s="16" t="s">
        <v>941</v>
      </c>
      <c r="H668" s="16">
        <v>2005</v>
      </c>
      <c r="I668" s="15">
        <v>20.4</v>
      </c>
      <c r="J668" s="109" t="s">
        <v>931</v>
      </c>
    </row>
    <row r="669" spans="1:10" ht="12" customHeight="1">
      <c r="A669" s="253" t="s">
        <v>962</v>
      </c>
      <c r="B669" s="80" t="s">
        <v>963</v>
      </c>
      <c r="C669" s="11" t="s">
        <v>141</v>
      </c>
      <c r="D669" s="99">
        <v>13.8</v>
      </c>
      <c r="E669" s="78">
        <v>0</v>
      </c>
      <c r="F669" s="25">
        <f>D669-(D669*E669)</f>
        <v>13.8</v>
      </c>
      <c r="G669" s="16" t="s">
        <v>941</v>
      </c>
      <c r="H669" s="16">
        <v>2005</v>
      </c>
      <c r="I669" s="15">
        <v>23.6</v>
      </c>
      <c r="J669" s="109" t="s">
        <v>931</v>
      </c>
    </row>
    <row r="670" spans="1:10" ht="12" customHeight="1">
      <c r="A670" s="257" t="s">
        <v>964</v>
      </c>
      <c r="B670" s="83" t="s">
        <v>965</v>
      </c>
      <c r="C670" s="84"/>
      <c r="D670" s="107"/>
      <c r="E670" s="78"/>
      <c r="G670" s="85"/>
      <c r="H670" s="85"/>
      <c r="I670" s="85"/>
      <c r="J670" s="109" t="s">
        <v>931</v>
      </c>
    </row>
    <row r="671" spans="1:10" ht="12" customHeight="1">
      <c r="A671" s="256" t="s">
        <v>966</v>
      </c>
      <c r="B671" s="85" t="s">
        <v>967</v>
      </c>
      <c r="C671" s="84" t="s">
        <v>871</v>
      </c>
      <c r="D671" s="107">
        <v>1</v>
      </c>
      <c r="E671" s="78"/>
      <c r="F671" s="25">
        <f>D671-(D671*E671)</f>
        <v>1</v>
      </c>
      <c r="G671" s="85" t="s">
        <v>142</v>
      </c>
      <c r="H671" s="85" t="s">
        <v>1602</v>
      </c>
      <c r="I671" s="85"/>
      <c r="J671" s="109" t="s">
        <v>931</v>
      </c>
    </row>
    <row r="672" spans="1:10" ht="12" customHeight="1">
      <c r="A672" s="253" t="s">
        <v>968</v>
      </c>
      <c r="B672" s="80" t="s">
        <v>969</v>
      </c>
      <c r="C672" s="11" t="s">
        <v>141</v>
      </c>
      <c r="D672" s="99">
        <v>0.9</v>
      </c>
      <c r="E672" s="78">
        <v>0</v>
      </c>
      <c r="F672" s="25">
        <f>D672-(D672*E672)</f>
        <v>0.9</v>
      </c>
      <c r="G672" s="16" t="s">
        <v>941</v>
      </c>
      <c r="H672" s="16">
        <v>2005</v>
      </c>
      <c r="I672" s="15">
        <v>8.7</v>
      </c>
      <c r="J672" s="109" t="s">
        <v>931</v>
      </c>
    </row>
    <row r="673" spans="1:10" ht="12" customHeight="1">
      <c r="A673" s="253" t="s">
        <v>970</v>
      </c>
      <c r="B673" s="80" t="s">
        <v>971</v>
      </c>
      <c r="C673" s="11" t="s">
        <v>141</v>
      </c>
      <c r="D673" s="99">
        <v>0.95</v>
      </c>
      <c r="E673" s="78">
        <v>0</v>
      </c>
      <c r="F673" s="25">
        <f>D673-(D673*E673)</f>
        <v>0.95</v>
      </c>
      <c r="G673" s="16" t="s">
        <v>941</v>
      </c>
      <c r="H673" s="16">
        <v>2005</v>
      </c>
      <c r="I673" s="15">
        <v>8.8</v>
      </c>
      <c r="J673" s="109" t="s">
        <v>931</v>
      </c>
    </row>
    <row r="674" spans="1:10" ht="12" customHeight="1">
      <c r="A674" s="253" t="s">
        <v>972</v>
      </c>
      <c r="B674" s="80" t="s">
        <v>973</v>
      </c>
      <c r="C674" s="11" t="s">
        <v>141</v>
      </c>
      <c r="D674" s="99">
        <v>1.45</v>
      </c>
      <c r="E674" s="78">
        <v>0</v>
      </c>
      <c r="F674" s="25">
        <f>D674-(D674*E674)</f>
        <v>1.45</v>
      </c>
      <c r="G674" s="16" t="s">
        <v>941</v>
      </c>
      <c r="H674" s="16">
        <v>2005</v>
      </c>
      <c r="I674" s="15">
        <v>9.4</v>
      </c>
      <c r="J674" s="109" t="s">
        <v>931</v>
      </c>
    </row>
    <row r="675" spans="1:10" ht="12" customHeight="1">
      <c r="A675" s="255" t="s">
        <v>974</v>
      </c>
      <c r="B675" s="81" t="s">
        <v>975</v>
      </c>
      <c r="C675" s="86"/>
      <c r="D675" s="99"/>
      <c r="E675" s="79"/>
      <c r="G675" s="80"/>
      <c r="H675" s="80"/>
      <c r="I675" s="15"/>
      <c r="J675" s="109" t="s">
        <v>931</v>
      </c>
    </row>
    <row r="676" spans="1:10" ht="12" customHeight="1">
      <c r="A676" s="253" t="s">
        <v>976</v>
      </c>
      <c r="B676" s="80" t="s">
        <v>977</v>
      </c>
      <c r="C676" s="11" t="s">
        <v>141</v>
      </c>
      <c r="D676" s="99">
        <v>1.45</v>
      </c>
      <c r="E676" s="78">
        <v>0</v>
      </c>
      <c r="F676" s="25">
        <f>D676-(D676*E676)</f>
        <v>1.45</v>
      </c>
      <c r="G676" s="16" t="s">
        <v>941</v>
      </c>
      <c r="H676" s="16">
        <v>2005</v>
      </c>
      <c r="I676" s="15">
        <v>5.5</v>
      </c>
      <c r="J676" s="109" t="s">
        <v>931</v>
      </c>
    </row>
    <row r="677" spans="1:10" ht="12" customHeight="1">
      <c r="A677" s="253" t="s">
        <v>978</v>
      </c>
      <c r="B677" s="80" t="s">
        <v>979</v>
      </c>
      <c r="C677" s="11" t="s">
        <v>141</v>
      </c>
      <c r="D677" s="99">
        <v>2.6</v>
      </c>
      <c r="E677" s="78">
        <v>0</v>
      </c>
      <c r="F677" s="25">
        <f>D677-(D677*E677)</f>
        <v>2.6</v>
      </c>
      <c r="G677" s="16" t="s">
        <v>941</v>
      </c>
      <c r="H677" s="16">
        <v>2005</v>
      </c>
      <c r="I677" s="15">
        <v>6.9</v>
      </c>
      <c r="J677" s="109" t="s">
        <v>931</v>
      </c>
    </row>
    <row r="678" spans="1:10" ht="12" customHeight="1">
      <c r="A678" s="253" t="s">
        <v>980</v>
      </c>
      <c r="B678" s="80" t="s">
        <v>981</v>
      </c>
      <c r="C678" s="11" t="s">
        <v>141</v>
      </c>
      <c r="D678" s="99">
        <v>4.75</v>
      </c>
      <c r="E678" s="78">
        <v>0</v>
      </c>
      <c r="F678" s="25">
        <f>D678-(D678*E678)</f>
        <v>4.75</v>
      </c>
      <c r="G678" s="16" t="s">
        <v>941</v>
      </c>
      <c r="H678" s="16">
        <v>2005</v>
      </c>
      <c r="I678" s="15">
        <v>9.6</v>
      </c>
      <c r="J678" s="109" t="s">
        <v>931</v>
      </c>
    </row>
    <row r="679" spans="1:10" ht="12" customHeight="1">
      <c r="A679" s="253" t="s">
        <v>982</v>
      </c>
      <c r="B679" s="80" t="s">
        <v>983</v>
      </c>
      <c r="C679" s="11" t="s">
        <v>141</v>
      </c>
      <c r="D679" s="99">
        <v>6.9</v>
      </c>
      <c r="E679" s="78">
        <v>0</v>
      </c>
      <c r="F679" s="25">
        <f>D679-(D679*E679)</f>
        <v>6.9</v>
      </c>
      <c r="G679" s="16" t="s">
        <v>941</v>
      </c>
      <c r="H679" s="16">
        <v>2005</v>
      </c>
      <c r="I679" s="15">
        <v>12.3</v>
      </c>
      <c r="J679" s="109" t="s">
        <v>931</v>
      </c>
    </row>
    <row r="680" spans="1:10" ht="12" customHeight="1">
      <c r="A680" s="255" t="s">
        <v>984</v>
      </c>
      <c r="B680" s="19" t="s">
        <v>985</v>
      </c>
      <c r="C680" s="17"/>
      <c r="D680" s="99"/>
      <c r="E680" s="14"/>
      <c r="G680" s="16"/>
      <c r="H680" s="16"/>
      <c r="I680" s="13"/>
      <c r="J680" s="109" t="s">
        <v>931</v>
      </c>
    </row>
    <row r="681" spans="1:10" ht="12" customHeight="1">
      <c r="A681" s="255" t="s">
        <v>986</v>
      </c>
      <c r="B681" s="19" t="s">
        <v>987</v>
      </c>
      <c r="C681" s="11"/>
      <c r="D681" s="99"/>
      <c r="E681" s="14"/>
      <c r="G681" s="16"/>
      <c r="H681" s="16"/>
      <c r="I681" s="13"/>
      <c r="J681" s="109" t="s">
        <v>931</v>
      </c>
    </row>
    <row r="682" spans="1:10" ht="12" customHeight="1">
      <c r="A682" s="253" t="s">
        <v>988</v>
      </c>
      <c r="B682" s="16" t="s">
        <v>989</v>
      </c>
      <c r="C682" s="11" t="s">
        <v>141</v>
      </c>
      <c r="D682" s="99">
        <v>16.85</v>
      </c>
      <c r="E682" s="14">
        <v>0</v>
      </c>
      <c r="F682" s="25">
        <f>D682-(D682*E682)</f>
        <v>16.85</v>
      </c>
      <c r="G682" s="16" t="s">
        <v>941</v>
      </c>
      <c r="H682" s="16">
        <v>2005</v>
      </c>
      <c r="I682" s="13">
        <v>33.3</v>
      </c>
      <c r="J682" s="109" t="s">
        <v>931</v>
      </c>
    </row>
    <row r="683" spans="1:10" ht="12" customHeight="1">
      <c r="A683" s="253" t="s">
        <v>991</v>
      </c>
      <c r="B683" s="16" t="s">
        <v>992</v>
      </c>
      <c r="C683" s="11" t="s">
        <v>141</v>
      </c>
      <c r="D683" s="99">
        <v>19.6</v>
      </c>
      <c r="E683" s="14">
        <v>0</v>
      </c>
      <c r="F683" s="25">
        <f>D683-(D683*E683)</f>
        <v>19.6</v>
      </c>
      <c r="G683" s="16" t="s">
        <v>941</v>
      </c>
      <c r="H683" s="16">
        <v>2005</v>
      </c>
      <c r="I683" s="13">
        <v>37</v>
      </c>
      <c r="J683" s="109" t="s">
        <v>931</v>
      </c>
    </row>
    <row r="684" spans="1:10" ht="12" customHeight="1">
      <c r="A684" s="255" t="s">
        <v>993</v>
      </c>
      <c r="B684" s="19" t="s">
        <v>994</v>
      </c>
      <c r="C684" s="11"/>
      <c r="D684" s="99"/>
      <c r="E684" s="14"/>
      <c r="G684" s="16"/>
      <c r="H684" s="16"/>
      <c r="I684" s="13"/>
      <c r="J684" s="109" t="s">
        <v>931</v>
      </c>
    </row>
    <row r="685" spans="1:10" ht="12" customHeight="1">
      <c r="A685" s="253" t="s">
        <v>995</v>
      </c>
      <c r="B685" s="16" t="s">
        <v>996</v>
      </c>
      <c r="C685" s="11" t="s">
        <v>141</v>
      </c>
      <c r="D685" s="99">
        <v>21</v>
      </c>
      <c r="E685" s="14">
        <v>0</v>
      </c>
      <c r="F685" s="25">
        <f>D685-(D685*E685)</f>
        <v>21</v>
      </c>
      <c r="G685" s="16" t="s">
        <v>941</v>
      </c>
      <c r="H685" s="16">
        <v>2005</v>
      </c>
      <c r="I685" s="13">
        <v>34</v>
      </c>
      <c r="J685" s="109" t="s">
        <v>931</v>
      </c>
    </row>
    <row r="686" spans="1:10" ht="12" customHeight="1">
      <c r="A686" s="253" t="s">
        <v>997</v>
      </c>
      <c r="B686" s="16" t="s">
        <v>998</v>
      </c>
      <c r="C686" s="11" t="s">
        <v>141</v>
      </c>
      <c r="D686" s="99">
        <v>26.4</v>
      </c>
      <c r="E686" s="14">
        <v>0</v>
      </c>
      <c r="F686" s="25">
        <f>D686-(D686*E686)</f>
        <v>26.4</v>
      </c>
      <c r="G686" s="16" t="s">
        <v>941</v>
      </c>
      <c r="H686" s="16">
        <v>2005</v>
      </c>
      <c r="I686" s="13">
        <v>40.7</v>
      </c>
      <c r="J686" s="109" t="s">
        <v>931</v>
      </c>
    </row>
    <row r="687" spans="1:10" ht="12" customHeight="1">
      <c r="A687" s="253" t="s">
        <v>999</v>
      </c>
      <c r="B687" s="16" t="s">
        <v>1000</v>
      </c>
      <c r="C687" s="11" t="s">
        <v>141</v>
      </c>
      <c r="D687" s="99">
        <v>36.6</v>
      </c>
      <c r="E687" s="14">
        <v>0</v>
      </c>
      <c r="F687" s="25">
        <f>D687-(D687*E687)</f>
        <v>36.6</v>
      </c>
      <c r="G687" s="16" t="s">
        <v>941</v>
      </c>
      <c r="H687" s="16">
        <v>2005</v>
      </c>
      <c r="I687" s="13">
        <v>53</v>
      </c>
      <c r="J687" s="109" t="s">
        <v>931</v>
      </c>
    </row>
    <row r="688" spans="1:10" ht="12" customHeight="1">
      <c r="A688" s="255" t="s">
        <v>1001</v>
      </c>
      <c r="B688" s="19" t="s">
        <v>1002</v>
      </c>
      <c r="C688" s="11"/>
      <c r="D688" s="99"/>
      <c r="E688" s="14"/>
      <c r="G688" s="16"/>
      <c r="H688" s="16"/>
      <c r="I688" s="13"/>
      <c r="J688" s="109" t="s">
        <v>931</v>
      </c>
    </row>
    <row r="689" spans="1:10" ht="12" customHeight="1">
      <c r="A689" s="253" t="s">
        <v>1003</v>
      </c>
      <c r="B689" s="90" t="s">
        <v>1004</v>
      </c>
      <c r="C689" s="11" t="s">
        <v>141</v>
      </c>
      <c r="D689" s="99">
        <v>26.1</v>
      </c>
      <c r="E689" s="14">
        <v>0</v>
      </c>
      <c r="F689" s="25">
        <f>D689-(D689*E689)</f>
        <v>26.1</v>
      </c>
      <c r="G689" s="16" t="s">
        <v>941</v>
      </c>
      <c r="H689" s="16">
        <v>2005</v>
      </c>
      <c r="I689" s="13">
        <v>40.4</v>
      </c>
      <c r="J689" s="109" t="s">
        <v>931</v>
      </c>
    </row>
    <row r="690" spans="1:10" ht="12" customHeight="1">
      <c r="A690" s="253" t="s">
        <v>1005</v>
      </c>
      <c r="B690" s="90" t="s">
        <v>1006</v>
      </c>
      <c r="C690" s="11" t="s">
        <v>141</v>
      </c>
      <c r="D690" s="99">
        <v>32.3</v>
      </c>
      <c r="E690" s="14">
        <v>0</v>
      </c>
      <c r="F690" s="25">
        <f>D690-(D690*E690)</f>
        <v>32.3</v>
      </c>
      <c r="G690" s="16" t="s">
        <v>941</v>
      </c>
      <c r="H690" s="16">
        <v>2005</v>
      </c>
      <c r="I690" s="13">
        <v>47.9</v>
      </c>
      <c r="J690" s="109" t="s">
        <v>931</v>
      </c>
    </row>
    <row r="691" spans="1:10" ht="12" customHeight="1">
      <c r="A691" s="253" t="s">
        <v>1007</v>
      </c>
      <c r="B691" s="90" t="s">
        <v>1008</v>
      </c>
      <c r="C691" s="11" t="s">
        <v>141</v>
      </c>
      <c r="D691" s="99">
        <v>36.95</v>
      </c>
      <c r="E691" s="14">
        <v>0</v>
      </c>
      <c r="F691" s="25">
        <f>D691-(D691*E691)</f>
        <v>36.95</v>
      </c>
      <c r="G691" s="16" t="s">
        <v>941</v>
      </c>
      <c r="H691" s="16">
        <v>2005</v>
      </c>
      <c r="I691" s="13">
        <v>53.5</v>
      </c>
      <c r="J691" s="109" t="s">
        <v>931</v>
      </c>
    </row>
    <row r="692" spans="1:10" ht="12" customHeight="1">
      <c r="A692" s="255" t="s">
        <v>1009</v>
      </c>
      <c r="B692" s="18" t="s">
        <v>1010</v>
      </c>
      <c r="C692" s="11"/>
      <c r="D692" s="99"/>
      <c r="E692" s="79"/>
      <c r="G692" s="16"/>
      <c r="H692" s="16"/>
      <c r="I692" s="13"/>
      <c r="J692" s="109" t="s">
        <v>931</v>
      </c>
    </row>
    <row r="693" spans="1:10" ht="12" customHeight="1">
      <c r="A693" s="253" t="s">
        <v>1011</v>
      </c>
      <c r="B693" s="11" t="s">
        <v>1102</v>
      </c>
      <c r="C693" s="11" t="s">
        <v>141</v>
      </c>
      <c r="D693" s="99">
        <v>23.2</v>
      </c>
      <c r="E693" s="78">
        <v>0</v>
      </c>
      <c r="F693" s="25">
        <f aca="true" t="shared" si="23" ref="F693:F703">D693-(D693*E693)</f>
        <v>23.2</v>
      </c>
      <c r="G693" s="16" t="s">
        <v>941</v>
      </c>
      <c r="H693" s="16">
        <v>2005</v>
      </c>
      <c r="I693" s="13">
        <v>112</v>
      </c>
      <c r="J693" s="109" t="s">
        <v>931</v>
      </c>
    </row>
    <row r="694" spans="1:10" ht="12" customHeight="1">
      <c r="A694" s="253" t="s">
        <v>1013</v>
      </c>
      <c r="B694" s="91" t="s">
        <v>1103</v>
      </c>
      <c r="C694" s="11" t="s">
        <v>141</v>
      </c>
      <c r="D694" s="99">
        <v>36.95</v>
      </c>
      <c r="E694" s="78">
        <v>0</v>
      </c>
      <c r="F694" s="25">
        <f t="shared" si="23"/>
        <v>36.95</v>
      </c>
      <c r="G694" s="16" t="s">
        <v>941</v>
      </c>
      <c r="H694" s="16">
        <v>2005</v>
      </c>
      <c r="I694" s="92">
        <v>129</v>
      </c>
      <c r="J694" s="109" t="s">
        <v>931</v>
      </c>
    </row>
    <row r="695" spans="1:10" ht="12" customHeight="1">
      <c r="A695" s="253" t="s">
        <v>1603</v>
      </c>
      <c r="B695" s="91" t="s">
        <v>1104</v>
      </c>
      <c r="C695" s="11" t="s">
        <v>141</v>
      </c>
      <c r="D695" s="99">
        <v>47.45</v>
      </c>
      <c r="E695" s="78">
        <v>0</v>
      </c>
      <c r="F695" s="25">
        <f t="shared" si="23"/>
        <v>47.45</v>
      </c>
      <c r="G695" s="16" t="s">
        <v>941</v>
      </c>
      <c r="H695" s="16">
        <v>2005</v>
      </c>
      <c r="I695" s="92">
        <v>142</v>
      </c>
      <c r="J695" s="109" t="s">
        <v>931</v>
      </c>
    </row>
    <row r="696" spans="1:10" ht="12" customHeight="1">
      <c r="A696" s="253" t="s">
        <v>1605</v>
      </c>
      <c r="B696" s="91" t="s">
        <v>1105</v>
      </c>
      <c r="C696" s="11" t="s">
        <v>141</v>
      </c>
      <c r="D696" s="99">
        <v>62.15</v>
      </c>
      <c r="E696" s="78">
        <v>0</v>
      </c>
      <c r="F696" s="25">
        <f t="shared" si="23"/>
        <v>62.15</v>
      </c>
      <c r="G696" s="16" t="s">
        <v>941</v>
      </c>
      <c r="H696" s="16">
        <v>2005</v>
      </c>
      <c r="I696" s="92">
        <v>160</v>
      </c>
      <c r="J696" s="109" t="s">
        <v>931</v>
      </c>
    </row>
    <row r="697" spans="1:10" ht="12" customHeight="1">
      <c r="A697" s="253" t="s">
        <v>1607</v>
      </c>
      <c r="B697" s="91" t="s">
        <v>1106</v>
      </c>
      <c r="C697" s="11" t="s">
        <v>141</v>
      </c>
      <c r="D697" s="99">
        <v>69.75</v>
      </c>
      <c r="E697" s="78">
        <v>0</v>
      </c>
      <c r="F697" s="25">
        <f t="shared" si="23"/>
        <v>69.75</v>
      </c>
      <c r="G697" s="16" t="s">
        <v>941</v>
      </c>
      <c r="H697" s="16">
        <v>2005</v>
      </c>
      <c r="I697" s="92">
        <v>181</v>
      </c>
      <c r="J697" s="109" t="s">
        <v>931</v>
      </c>
    </row>
    <row r="698" spans="1:10" ht="12" customHeight="1">
      <c r="A698" s="253" t="s">
        <v>1015</v>
      </c>
      <c r="B698" s="11" t="s">
        <v>1107</v>
      </c>
      <c r="C698" s="11" t="s">
        <v>141</v>
      </c>
      <c r="D698" s="99">
        <v>87.6</v>
      </c>
      <c r="E698" s="78">
        <v>0</v>
      </c>
      <c r="F698" s="25">
        <f t="shared" si="23"/>
        <v>87.6</v>
      </c>
      <c r="G698" s="16" t="s">
        <v>941</v>
      </c>
      <c r="H698" s="16">
        <v>2005</v>
      </c>
      <c r="I698" s="13">
        <v>203</v>
      </c>
      <c r="J698" s="109" t="s">
        <v>931</v>
      </c>
    </row>
    <row r="699" spans="1:10" ht="12" customHeight="1">
      <c r="A699" s="253" t="s">
        <v>1609</v>
      </c>
      <c r="B699" s="11" t="s">
        <v>1108</v>
      </c>
      <c r="C699" s="11" t="s">
        <v>141</v>
      </c>
      <c r="D699" s="99">
        <v>96.4</v>
      </c>
      <c r="E699" s="78">
        <v>0</v>
      </c>
      <c r="F699" s="25">
        <f t="shared" si="23"/>
        <v>96.4</v>
      </c>
      <c r="G699" s="16" t="s">
        <v>941</v>
      </c>
      <c r="H699" s="16">
        <v>2005</v>
      </c>
      <c r="I699" s="13">
        <v>213</v>
      </c>
      <c r="J699" s="109" t="s">
        <v>931</v>
      </c>
    </row>
    <row r="700" spans="1:10" ht="12" customHeight="1">
      <c r="A700" s="253" t="s">
        <v>1017</v>
      </c>
      <c r="B700" s="11" t="s">
        <v>1109</v>
      </c>
      <c r="C700" s="11" t="s">
        <v>141</v>
      </c>
      <c r="D700" s="99">
        <v>99.3</v>
      </c>
      <c r="E700" s="78">
        <v>0</v>
      </c>
      <c r="F700" s="25">
        <f t="shared" si="23"/>
        <v>99.3</v>
      </c>
      <c r="G700" s="16" t="s">
        <v>941</v>
      </c>
      <c r="H700" s="16">
        <v>2005</v>
      </c>
      <c r="I700" s="13">
        <v>218</v>
      </c>
      <c r="J700" s="109" t="s">
        <v>931</v>
      </c>
    </row>
    <row r="701" spans="1:10" ht="12" customHeight="1">
      <c r="A701" s="253" t="s">
        <v>1019</v>
      </c>
      <c r="B701" s="11" t="s">
        <v>1110</v>
      </c>
      <c r="C701" s="11" t="s">
        <v>141</v>
      </c>
      <c r="D701" s="99">
        <v>117.2</v>
      </c>
      <c r="E701" s="78">
        <v>0</v>
      </c>
      <c r="F701" s="25">
        <f t="shared" si="23"/>
        <v>117.2</v>
      </c>
      <c r="G701" s="16" t="s">
        <v>941</v>
      </c>
      <c r="H701" s="16">
        <v>2005</v>
      </c>
      <c r="I701" s="13">
        <v>239</v>
      </c>
      <c r="J701" s="109" t="s">
        <v>931</v>
      </c>
    </row>
    <row r="702" spans="1:10" ht="12" customHeight="1">
      <c r="A702" s="253" t="s">
        <v>1021</v>
      </c>
      <c r="B702" s="11" t="s">
        <v>1111</v>
      </c>
      <c r="C702" s="11" t="s">
        <v>141</v>
      </c>
      <c r="D702" s="99">
        <v>140</v>
      </c>
      <c r="E702" s="78">
        <v>0</v>
      </c>
      <c r="F702" s="25">
        <f t="shared" si="23"/>
        <v>140</v>
      </c>
      <c r="G702" s="16" t="s">
        <v>941</v>
      </c>
      <c r="H702" s="16">
        <v>2005</v>
      </c>
      <c r="I702" s="13">
        <v>268</v>
      </c>
      <c r="J702" s="109" t="s">
        <v>931</v>
      </c>
    </row>
    <row r="703" spans="1:10" ht="12" customHeight="1">
      <c r="A703" s="253" t="s">
        <v>1611</v>
      </c>
      <c r="B703" s="11" t="s">
        <v>1112</v>
      </c>
      <c r="C703" s="11" t="s">
        <v>141</v>
      </c>
      <c r="D703" s="99">
        <v>170.6</v>
      </c>
      <c r="E703" s="78">
        <v>0</v>
      </c>
      <c r="F703" s="25">
        <f t="shared" si="23"/>
        <v>170.6</v>
      </c>
      <c r="G703" s="16" t="s">
        <v>941</v>
      </c>
      <c r="H703" s="16">
        <v>2005</v>
      </c>
      <c r="I703" s="13">
        <v>305</v>
      </c>
      <c r="J703" s="109" t="s">
        <v>931</v>
      </c>
    </row>
    <row r="704" spans="1:10" ht="12" customHeight="1">
      <c r="A704" s="255" t="s">
        <v>1023</v>
      </c>
      <c r="B704" s="18" t="s">
        <v>1024</v>
      </c>
      <c r="C704" s="11"/>
      <c r="D704" s="99"/>
      <c r="E704" s="79"/>
      <c r="G704" s="16"/>
      <c r="H704" s="16"/>
      <c r="I704" s="13"/>
      <c r="J704" s="109" t="s">
        <v>931</v>
      </c>
    </row>
    <row r="705" spans="1:10" ht="12" customHeight="1">
      <c r="A705" s="253" t="s">
        <v>1613</v>
      </c>
      <c r="B705" s="17" t="s">
        <v>1614</v>
      </c>
      <c r="C705" s="11" t="s">
        <v>141</v>
      </c>
      <c r="D705" s="99">
        <v>68.05</v>
      </c>
      <c r="E705" s="78">
        <v>0</v>
      </c>
      <c r="F705" s="25">
        <f>D705-(D705*E705)</f>
        <v>68.05</v>
      </c>
      <c r="G705" s="16" t="s">
        <v>941</v>
      </c>
      <c r="H705" s="16">
        <v>2005</v>
      </c>
      <c r="I705" s="13">
        <v>168</v>
      </c>
      <c r="J705" s="109" t="s">
        <v>931</v>
      </c>
    </row>
    <row r="706" spans="1:10" ht="12" customHeight="1">
      <c r="A706" s="253" t="s">
        <v>1025</v>
      </c>
      <c r="B706" s="17" t="s">
        <v>1026</v>
      </c>
      <c r="C706" s="11" t="s">
        <v>141</v>
      </c>
      <c r="D706" s="99">
        <v>87.15</v>
      </c>
      <c r="E706" s="78">
        <v>0</v>
      </c>
      <c r="F706" s="25">
        <f>D706-(D706*E706)</f>
        <v>87.15</v>
      </c>
      <c r="G706" s="16" t="s">
        <v>941</v>
      </c>
      <c r="H706" s="16">
        <v>2005</v>
      </c>
      <c r="I706" s="13">
        <v>191</v>
      </c>
      <c r="J706" s="109" t="s">
        <v>931</v>
      </c>
    </row>
    <row r="707" spans="1:10" ht="12" customHeight="1">
      <c r="A707" s="253" t="s">
        <v>1027</v>
      </c>
      <c r="B707" s="17" t="s">
        <v>1028</v>
      </c>
      <c r="C707" s="11" t="s">
        <v>141</v>
      </c>
      <c r="D707" s="99">
        <v>82.45</v>
      </c>
      <c r="E707" s="78">
        <v>0</v>
      </c>
      <c r="F707" s="25">
        <f>D707-(D707*E707)</f>
        <v>82.45</v>
      </c>
      <c r="G707" s="16" t="s">
        <v>941</v>
      </c>
      <c r="H707" s="16">
        <v>2005</v>
      </c>
      <c r="I707" s="13">
        <v>196</v>
      </c>
      <c r="J707" s="109" t="s">
        <v>931</v>
      </c>
    </row>
    <row r="708" spans="1:10" ht="12" customHeight="1">
      <c r="A708" s="253" t="s">
        <v>1029</v>
      </c>
      <c r="B708" s="17" t="s">
        <v>1030</v>
      </c>
      <c r="C708" s="11" t="s">
        <v>141</v>
      </c>
      <c r="D708" s="99">
        <v>100.2</v>
      </c>
      <c r="E708" s="78">
        <v>0</v>
      </c>
      <c r="F708" s="25">
        <f>D708-(D708*E708)</f>
        <v>100.2</v>
      </c>
      <c r="G708" s="16" t="s">
        <v>941</v>
      </c>
      <c r="H708" s="16">
        <v>2005</v>
      </c>
      <c r="I708" s="13">
        <v>218</v>
      </c>
      <c r="J708" s="109" t="s">
        <v>931</v>
      </c>
    </row>
    <row r="709" spans="1:10" ht="12" customHeight="1">
      <c r="A709" s="253" t="s">
        <v>1031</v>
      </c>
      <c r="B709" s="17" t="s">
        <v>1032</v>
      </c>
      <c r="C709" s="11" t="s">
        <v>141</v>
      </c>
      <c r="D709" s="99">
        <v>114.9</v>
      </c>
      <c r="E709" s="78">
        <v>0</v>
      </c>
      <c r="F709" s="25">
        <f>D709-(D709*E709)</f>
        <v>114.9</v>
      </c>
      <c r="G709" s="16" t="s">
        <v>941</v>
      </c>
      <c r="H709" s="16">
        <v>2005</v>
      </c>
      <c r="I709" s="13">
        <v>237</v>
      </c>
      <c r="J709" s="109" t="s">
        <v>931</v>
      </c>
    </row>
    <row r="710" spans="1:10" ht="12" customHeight="1">
      <c r="A710" s="255" t="s">
        <v>1033</v>
      </c>
      <c r="B710" s="38" t="s">
        <v>1034</v>
      </c>
      <c r="C710" s="11"/>
      <c r="D710" s="99"/>
      <c r="E710" s="79"/>
      <c r="G710" s="16"/>
      <c r="H710" s="16"/>
      <c r="I710" s="13"/>
      <c r="J710" s="109" t="s">
        <v>931</v>
      </c>
    </row>
    <row r="711" spans="1:10" ht="12" customHeight="1">
      <c r="A711" s="253" t="s">
        <v>1035</v>
      </c>
      <c r="B711" s="17" t="s">
        <v>1036</v>
      </c>
      <c r="C711" s="11" t="s">
        <v>141</v>
      </c>
      <c r="D711" s="99">
        <v>72.1</v>
      </c>
      <c r="E711" s="78">
        <v>0</v>
      </c>
      <c r="F711" s="25">
        <f>D711-(D711*E711)</f>
        <v>72.1</v>
      </c>
      <c r="G711" s="16" t="s">
        <v>941</v>
      </c>
      <c r="H711" s="16">
        <v>2005</v>
      </c>
      <c r="I711" s="13">
        <v>173</v>
      </c>
      <c r="J711" s="109" t="s">
        <v>931</v>
      </c>
    </row>
    <row r="712" spans="1:10" ht="12" customHeight="1">
      <c r="A712" s="255" t="s">
        <v>1037</v>
      </c>
      <c r="B712" s="38" t="s">
        <v>1038</v>
      </c>
      <c r="C712" s="11"/>
      <c r="D712" s="99"/>
      <c r="E712" s="79"/>
      <c r="G712" s="16"/>
      <c r="H712" s="16"/>
      <c r="I712" s="13"/>
      <c r="J712" s="109" t="s">
        <v>931</v>
      </c>
    </row>
    <row r="713" spans="1:10" ht="12" customHeight="1">
      <c r="A713" s="253" t="s">
        <v>1039</v>
      </c>
      <c r="B713" s="76" t="s">
        <v>1040</v>
      </c>
      <c r="C713" s="11" t="s">
        <v>141</v>
      </c>
      <c r="D713" s="99">
        <v>100.2</v>
      </c>
      <c r="E713" s="78">
        <v>0</v>
      </c>
      <c r="F713" s="25">
        <f>D713-(D713*E713)</f>
        <v>100.2</v>
      </c>
      <c r="G713" s="16" t="s">
        <v>941</v>
      </c>
      <c r="H713" s="16">
        <v>2005</v>
      </c>
      <c r="I713" s="13">
        <v>212</v>
      </c>
      <c r="J713" s="109" t="s">
        <v>931</v>
      </c>
    </row>
    <row r="714" spans="1:10" ht="12" customHeight="1">
      <c r="A714" s="253" t="s">
        <v>1041</v>
      </c>
      <c r="B714" s="76" t="s">
        <v>1042</v>
      </c>
      <c r="C714" s="11" t="s">
        <v>141</v>
      </c>
      <c r="D714" s="99">
        <v>131.3</v>
      </c>
      <c r="E714" s="78">
        <v>0</v>
      </c>
      <c r="F714" s="25">
        <f>D714-(D714*E714)</f>
        <v>131.3</v>
      </c>
      <c r="G714" s="16" t="s">
        <v>941</v>
      </c>
      <c r="H714" s="16">
        <v>2005</v>
      </c>
      <c r="I714" s="13">
        <v>256</v>
      </c>
      <c r="J714" s="109" t="s">
        <v>931</v>
      </c>
    </row>
    <row r="715" spans="1:10" ht="12" customHeight="1">
      <c r="A715" s="255" t="s">
        <v>1043</v>
      </c>
      <c r="B715" s="38" t="s">
        <v>1044</v>
      </c>
      <c r="C715" s="11"/>
      <c r="D715" s="99"/>
      <c r="E715" s="79"/>
      <c r="G715" s="16"/>
      <c r="H715" s="16"/>
      <c r="I715" s="13"/>
      <c r="J715" s="109" t="s">
        <v>931</v>
      </c>
    </row>
    <row r="716" spans="1:10" ht="12" customHeight="1">
      <c r="A716" s="253" t="s">
        <v>1615</v>
      </c>
      <c r="B716" s="11" t="s">
        <v>1616</v>
      </c>
      <c r="C716" s="11" t="s">
        <v>141</v>
      </c>
      <c r="D716" s="99">
        <v>73.8</v>
      </c>
      <c r="E716" s="78">
        <v>0</v>
      </c>
      <c r="F716" s="25">
        <f>D716-(D716*E716)</f>
        <v>73.8</v>
      </c>
      <c r="G716" s="16" t="s">
        <v>941</v>
      </c>
      <c r="H716" s="16">
        <v>2005</v>
      </c>
      <c r="I716" s="13">
        <v>179</v>
      </c>
      <c r="J716" s="109" t="s">
        <v>931</v>
      </c>
    </row>
    <row r="717" spans="1:10" ht="12" customHeight="1">
      <c r="A717" s="253" t="s">
        <v>1045</v>
      </c>
      <c r="B717" s="11" t="s">
        <v>1046</v>
      </c>
      <c r="C717" s="11" t="s">
        <v>141</v>
      </c>
      <c r="D717" s="99">
        <v>103.5</v>
      </c>
      <c r="E717" s="78">
        <v>0</v>
      </c>
      <c r="F717" s="25">
        <f>D717-(D717*E717)</f>
        <v>103.5</v>
      </c>
      <c r="G717" s="16" t="s">
        <v>941</v>
      </c>
      <c r="H717" s="16">
        <v>2005</v>
      </c>
      <c r="I717" s="13">
        <v>216</v>
      </c>
      <c r="J717" s="109" t="s">
        <v>931</v>
      </c>
    </row>
    <row r="718" spans="1:10" ht="12" customHeight="1">
      <c r="A718" s="255" t="s">
        <v>1047</v>
      </c>
      <c r="B718" s="18" t="s">
        <v>1048</v>
      </c>
      <c r="C718" s="11"/>
      <c r="D718" s="99"/>
      <c r="E718" s="79"/>
      <c r="G718" s="16"/>
      <c r="H718" s="16"/>
      <c r="I718" s="13"/>
      <c r="J718" s="109" t="s">
        <v>931</v>
      </c>
    </row>
    <row r="719" spans="1:10" ht="12" customHeight="1">
      <c r="A719" s="253" t="s">
        <v>1049</v>
      </c>
      <c r="B719" s="17" t="s">
        <v>1050</v>
      </c>
      <c r="C719" s="11" t="s">
        <v>141</v>
      </c>
      <c r="D719" s="99">
        <v>114</v>
      </c>
      <c r="E719" s="78">
        <v>0</v>
      </c>
      <c r="F719" s="25">
        <f>D719-(D719*E719)</f>
        <v>114</v>
      </c>
      <c r="G719" s="16" t="s">
        <v>941</v>
      </c>
      <c r="H719" s="16">
        <v>2005</v>
      </c>
      <c r="I719" s="13">
        <v>239</v>
      </c>
      <c r="J719" s="109" t="s">
        <v>931</v>
      </c>
    </row>
    <row r="720" spans="1:10" ht="12" customHeight="1">
      <c r="A720" s="253" t="s">
        <v>1617</v>
      </c>
      <c r="B720" s="17" t="s">
        <v>1618</v>
      </c>
      <c r="C720" s="11" t="s">
        <v>141</v>
      </c>
      <c r="D720" s="99">
        <v>170.3</v>
      </c>
      <c r="E720" s="78">
        <v>0</v>
      </c>
      <c r="F720" s="25">
        <f>D720-(D720*E720)</f>
        <v>170.3</v>
      </c>
      <c r="G720" s="16" t="s">
        <v>941</v>
      </c>
      <c r="H720" s="16">
        <v>2005</v>
      </c>
      <c r="I720" s="13">
        <v>308</v>
      </c>
      <c r="J720" s="109" t="s">
        <v>931</v>
      </c>
    </row>
    <row r="721" spans="1:10" ht="12" customHeight="1">
      <c r="A721" s="255" t="s">
        <v>1051</v>
      </c>
      <c r="B721" s="38" t="s">
        <v>1052</v>
      </c>
      <c r="C721" s="11"/>
      <c r="D721" s="99"/>
      <c r="E721" s="79"/>
      <c r="G721" s="16"/>
      <c r="H721" s="16"/>
      <c r="I721" s="13"/>
      <c r="J721" s="109" t="s">
        <v>931</v>
      </c>
    </row>
    <row r="722" spans="1:10" ht="12" customHeight="1">
      <c r="A722" s="253" t="s">
        <v>1053</v>
      </c>
      <c r="B722" s="17" t="s">
        <v>1054</v>
      </c>
      <c r="C722" s="11" t="s">
        <v>141</v>
      </c>
      <c r="D722" s="99">
        <v>11.85</v>
      </c>
      <c r="E722" s="78">
        <v>0</v>
      </c>
      <c r="F722" s="25">
        <f>D722-(D722*E722)</f>
        <v>11.85</v>
      </c>
      <c r="G722" s="16" t="s">
        <v>941</v>
      </c>
      <c r="H722" s="16">
        <v>2005</v>
      </c>
      <c r="I722" s="13">
        <v>21.1</v>
      </c>
      <c r="J722" s="109" t="s">
        <v>931</v>
      </c>
    </row>
    <row r="723" spans="1:10" ht="12" customHeight="1">
      <c r="A723" s="255" t="s">
        <v>1055</v>
      </c>
      <c r="B723" s="38" t="s">
        <v>1056</v>
      </c>
      <c r="C723" s="11"/>
      <c r="D723" s="99"/>
      <c r="E723" s="79"/>
      <c r="G723" s="16"/>
      <c r="H723" s="16"/>
      <c r="I723" s="13"/>
      <c r="J723" s="109" t="s">
        <v>931</v>
      </c>
    </row>
    <row r="724" spans="1:10" ht="12" customHeight="1">
      <c r="A724" s="253" t="s">
        <v>1057</v>
      </c>
      <c r="B724" s="17" t="s">
        <v>1058</v>
      </c>
      <c r="C724" s="11" t="s">
        <v>141</v>
      </c>
      <c r="D724" s="99">
        <v>7.6</v>
      </c>
      <c r="E724" s="78">
        <v>0</v>
      </c>
      <c r="F724" s="25">
        <f>D724-(D724*E724)</f>
        <v>7.6</v>
      </c>
      <c r="G724" s="16" t="s">
        <v>941</v>
      </c>
      <c r="H724" s="16">
        <v>2005</v>
      </c>
      <c r="I724" s="13">
        <v>82</v>
      </c>
      <c r="J724" s="109" t="s">
        <v>931</v>
      </c>
    </row>
    <row r="725" spans="1:10" ht="12" customHeight="1">
      <c r="A725" s="253" t="s">
        <v>1059</v>
      </c>
      <c r="B725" s="17" t="s">
        <v>1060</v>
      </c>
      <c r="C725" s="11" t="s">
        <v>141</v>
      </c>
      <c r="D725" s="99">
        <v>10.05</v>
      </c>
      <c r="E725" s="78">
        <v>0</v>
      </c>
      <c r="F725" s="25">
        <f>D725-(D725*E725)</f>
        <v>10.05</v>
      </c>
      <c r="G725" s="16" t="s">
        <v>941</v>
      </c>
      <c r="H725" s="16">
        <v>2005</v>
      </c>
      <c r="I725" s="13">
        <v>84.5</v>
      </c>
      <c r="J725" s="109" t="s">
        <v>931</v>
      </c>
    </row>
    <row r="726" spans="1:10" ht="12" customHeight="1">
      <c r="A726" s="255" t="s">
        <v>1061</v>
      </c>
      <c r="B726" s="38" t="s">
        <v>1062</v>
      </c>
      <c r="C726" s="11"/>
      <c r="D726" s="99"/>
      <c r="E726" s="79"/>
      <c r="G726" s="16"/>
      <c r="H726" s="16"/>
      <c r="I726" s="13"/>
      <c r="J726" s="109" t="s">
        <v>931</v>
      </c>
    </row>
    <row r="727" spans="1:10" ht="12" customHeight="1">
      <c r="A727" s="253" t="s">
        <v>1063</v>
      </c>
      <c r="B727" s="17" t="s">
        <v>1064</v>
      </c>
      <c r="C727" s="11" t="s">
        <v>141</v>
      </c>
      <c r="D727" s="99">
        <v>93.95</v>
      </c>
      <c r="E727" s="78">
        <v>0</v>
      </c>
      <c r="F727" s="25">
        <f>D727-(D727*E727)</f>
        <v>93.95</v>
      </c>
      <c r="G727" s="16" t="s">
        <v>941</v>
      </c>
      <c r="H727" s="16">
        <v>2005</v>
      </c>
      <c r="I727" s="13">
        <v>204</v>
      </c>
      <c r="J727" s="109" t="s">
        <v>931</v>
      </c>
    </row>
    <row r="728" spans="1:10" ht="12" customHeight="1">
      <c r="A728" s="255" t="s">
        <v>1065</v>
      </c>
      <c r="B728" s="38" t="s">
        <v>1066</v>
      </c>
      <c r="C728" s="11"/>
      <c r="D728" s="99"/>
      <c r="E728" s="79"/>
      <c r="G728" s="16"/>
      <c r="H728" s="16"/>
      <c r="I728" s="13"/>
      <c r="J728" s="109" t="s">
        <v>931</v>
      </c>
    </row>
    <row r="729" spans="1:10" ht="12" customHeight="1">
      <c r="A729" s="253" t="s">
        <v>1067</v>
      </c>
      <c r="B729" s="17" t="s">
        <v>1068</v>
      </c>
      <c r="C729" s="11" t="s">
        <v>141</v>
      </c>
      <c r="D729" s="99">
        <v>24.1</v>
      </c>
      <c r="E729" s="78">
        <v>0</v>
      </c>
      <c r="F729" s="25">
        <f>D729-(D729*E729)</f>
        <v>24.1</v>
      </c>
      <c r="G729" s="16" t="s">
        <v>941</v>
      </c>
      <c r="H729" s="16">
        <v>2005</v>
      </c>
      <c r="I729" s="13">
        <v>102</v>
      </c>
      <c r="J729" s="109" t="s">
        <v>931</v>
      </c>
    </row>
    <row r="730" spans="1:10" ht="12" customHeight="1">
      <c r="A730" s="253" t="s">
        <v>1069</v>
      </c>
      <c r="B730" s="17" t="s">
        <v>1070</v>
      </c>
      <c r="C730" s="11" t="s">
        <v>141</v>
      </c>
      <c r="D730" s="99">
        <v>31.7</v>
      </c>
      <c r="E730" s="78">
        <v>0</v>
      </c>
      <c r="F730" s="25">
        <f>D730-(D730*E730)</f>
        <v>31.7</v>
      </c>
      <c r="G730" s="16" t="s">
        <v>941</v>
      </c>
      <c r="H730" s="16">
        <v>2005</v>
      </c>
      <c r="I730" s="13">
        <v>123</v>
      </c>
      <c r="J730" s="109" t="s">
        <v>931</v>
      </c>
    </row>
    <row r="731" spans="1:10" ht="12" customHeight="1">
      <c r="A731" s="255" t="s">
        <v>1071</v>
      </c>
      <c r="B731" s="38" t="s">
        <v>1072</v>
      </c>
      <c r="C731" s="11"/>
      <c r="D731" s="99"/>
      <c r="E731" s="79"/>
      <c r="G731" s="16"/>
      <c r="H731" s="16"/>
      <c r="I731" s="13"/>
      <c r="J731" s="109" t="s">
        <v>931</v>
      </c>
    </row>
    <row r="732" spans="1:10" ht="12" customHeight="1">
      <c r="A732" s="253" t="s">
        <v>1073</v>
      </c>
      <c r="B732" s="17" t="s">
        <v>1074</v>
      </c>
      <c r="C732" s="11" t="s">
        <v>141</v>
      </c>
      <c r="D732" s="99">
        <v>41.55</v>
      </c>
      <c r="E732" s="78">
        <v>0</v>
      </c>
      <c r="F732" s="25">
        <f>D732-(D732*E732)</f>
        <v>41.55</v>
      </c>
      <c r="G732" s="16" t="s">
        <v>941</v>
      </c>
      <c r="H732" s="16">
        <v>2005</v>
      </c>
      <c r="I732" s="13">
        <v>139</v>
      </c>
      <c r="J732" s="109" t="s">
        <v>931</v>
      </c>
    </row>
    <row r="733" spans="1:10" ht="12" customHeight="1">
      <c r="A733" s="253" t="s">
        <v>1619</v>
      </c>
      <c r="B733" s="17" t="s">
        <v>1620</v>
      </c>
      <c r="C733" s="11" t="s">
        <v>141</v>
      </c>
      <c r="D733" s="99">
        <v>52.65</v>
      </c>
      <c r="E733" s="78">
        <v>0</v>
      </c>
      <c r="F733" s="25">
        <f>D733-(D733*E733)</f>
        <v>52.65</v>
      </c>
      <c r="G733" s="16" t="s">
        <v>941</v>
      </c>
      <c r="H733" s="16">
        <v>2005</v>
      </c>
      <c r="I733" s="13">
        <v>153</v>
      </c>
      <c r="J733" s="109" t="s">
        <v>931</v>
      </c>
    </row>
    <row r="734" spans="1:10" ht="12" customHeight="1">
      <c r="A734" s="253" t="s">
        <v>1075</v>
      </c>
      <c r="B734" s="17" t="s">
        <v>1076</v>
      </c>
      <c r="C734" s="11" t="s">
        <v>141</v>
      </c>
      <c r="D734" s="99">
        <v>86.05</v>
      </c>
      <c r="E734" s="78">
        <v>0</v>
      </c>
      <c r="F734" s="25">
        <f>D734-(D734*E734)</f>
        <v>86.05</v>
      </c>
      <c r="G734" s="16" t="s">
        <v>941</v>
      </c>
      <c r="H734" s="16">
        <v>2005</v>
      </c>
      <c r="I734" s="13">
        <v>194</v>
      </c>
      <c r="J734" s="109" t="s">
        <v>931</v>
      </c>
    </row>
    <row r="735" spans="1:10" ht="12" customHeight="1">
      <c r="A735" s="255" t="s">
        <v>1077</v>
      </c>
      <c r="B735" s="38" t="s">
        <v>1078</v>
      </c>
      <c r="C735" s="11"/>
      <c r="D735" s="99"/>
      <c r="E735" s="79"/>
      <c r="G735" s="16"/>
      <c r="H735" s="16"/>
      <c r="I735" s="13"/>
      <c r="J735" s="109" t="s">
        <v>931</v>
      </c>
    </row>
    <row r="736" spans="1:10" ht="12" customHeight="1">
      <c r="A736" s="253" t="s">
        <v>1079</v>
      </c>
      <c r="B736" s="17" t="s">
        <v>1080</v>
      </c>
      <c r="C736" s="11" t="s">
        <v>141</v>
      </c>
      <c r="D736" s="99">
        <v>29.5</v>
      </c>
      <c r="E736" s="78">
        <v>0</v>
      </c>
      <c r="F736" s="25">
        <f>D736-(D736*E736)</f>
        <v>29.5</v>
      </c>
      <c r="G736" s="16" t="s">
        <v>941</v>
      </c>
      <c r="H736" s="16">
        <v>2005</v>
      </c>
      <c r="I736" s="13">
        <v>124</v>
      </c>
      <c r="J736" s="109" t="s">
        <v>931</v>
      </c>
    </row>
    <row r="737" spans="1:10" ht="12" customHeight="1">
      <c r="A737" s="253" t="s">
        <v>1621</v>
      </c>
      <c r="B737" s="17" t="s">
        <v>1622</v>
      </c>
      <c r="C737" s="11" t="s">
        <v>141</v>
      </c>
      <c r="D737" s="99">
        <v>58.6</v>
      </c>
      <c r="E737" s="78">
        <v>0</v>
      </c>
      <c r="F737" s="25">
        <f>D737-(D737*E737)</f>
        <v>58.6</v>
      </c>
      <c r="G737" s="16" t="s">
        <v>941</v>
      </c>
      <c r="H737" s="16">
        <v>2005</v>
      </c>
      <c r="I737" s="13">
        <v>160</v>
      </c>
      <c r="J737" s="109" t="s">
        <v>931</v>
      </c>
    </row>
    <row r="738" spans="1:10" ht="12" customHeight="1">
      <c r="A738" s="253" t="s">
        <v>1623</v>
      </c>
      <c r="B738" s="17" t="s">
        <v>1624</v>
      </c>
      <c r="C738" s="11" t="s">
        <v>141</v>
      </c>
      <c r="D738" s="99">
        <v>86.85</v>
      </c>
      <c r="E738" s="78">
        <v>0</v>
      </c>
      <c r="F738" s="25">
        <f>D738-(D738*E738)</f>
        <v>86.85</v>
      </c>
      <c r="G738" s="16" t="s">
        <v>941</v>
      </c>
      <c r="H738" s="16">
        <v>2005</v>
      </c>
      <c r="I738" s="13">
        <v>195</v>
      </c>
      <c r="J738" s="109" t="s">
        <v>931</v>
      </c>
    </row>
    <row r="739" spans="1:10" ht="12" customHeight="1">
      <c r="A739" s="255" t="s">
        <v>1625</v>
      </c>
      <c r="B739" s="38" t="s">
        <v>1626</v>
      </c>
      <c r="C739" s="11"/>
      <c r="D739" s="99"/>
      <c r="E739" s="78"/>
      <c r="G739" s="16"/>
      <c r="H739" s="16"/>
      <c r="I739" s="13"/>
      <c r="J739" s="109" t="s">
        <v>931</v>
      </c>
    </row>
    <row r="740" spans="1:10" ht="12" customHeight="1">
      <c r="A740" s="253" t="s">
        <v>1627</v>
      </c>
      <c r="B740" s="17" t="s">
        <v>1628</v>
      </c>
      <c r="C740" s="11" t="s">
        <v>141</v>
      </c>
      <c r="D740" s="99">
        <v>34.2</v>
      </c>
      <c r="E740" s="78">
        <v>0</v>
      </c>
      <c r="F740" s="25">
        <f>D740-(D740*E740)</f>
        <v>34.2</v>
      </c>
      <c r="G740" s="16" t="s">
        <v>941</v>
      </c>
      <c r="H740" s="16">
        <v>2005</v>
      </c>
      <c r="I740" s="13">
        <v>126</v>
      </c>
      <c r="J740" s="109" t="s">
        <v>931</v>
      </c>
    </row>
    <row r="741" spans="1:10" ht="12" customHeight="1">
      <c r="A741" s="253" t="s">
        <v>1629</v>
      </c>
      <c r="B741" s="17" t="s">
        <v>1630</v>
      </c>
      <c r="C741" s="11" t="s">
        <v>141</v>
      </c>
      <c r="D741" s="99">
        <v>51.3</v>
      </c>
      <c r="E741" s="78">
        <v>0</v>
      </c>
      <c r="F741" s="25">
        <f>D741-(D741*E741)</f>
        <v>51.3</v>
      </c>
      <c r="G741" s="16" t="s">
        <v>941</v>
      </c>
      <c r="H741" s="16">
        <v>2005</v>
      </c>
      <c r="I741" s="13">
        <v>147</v>
      </c>
      <c r="J741" s="109" t="s">
        <v>931</v>
      </c>
    </row>
    <row r="742" spans="1:10" ht="12" customHeight="1">
      <c r="A742" s="255" t="s">
        <v>1081</v>
      </c>
      <c r="B742" s="38" t="s">
        <v>1082</v>
      </c>
      <c r="C742" s="11"/>
      <c r="D742" s="99"/>
      <c r="E742" s="79"/>
      <c r="G742" s="16"/>
      <c r="H742" s="16"/>
      <c r="I742" s="13"/>
      <c r="J742" s="109" t="s">
        <v>931</v>
      </c>
    </row>
    <row r="743" spans="1:10" ht="12" customHeight="1">
      <c r="A743" s="253" t="s">
        <v>1083</v>
      </c>
      <c r="B743" s="17" t="s">
        <v>1084</v>
      </c>
      <c r="C743" s="11" t="s">
        <v>141</v>
      </c>
      <c r="D743" s="99">
        <v>0.95</v>
      </c>
      <c r="E743" s="78">
        <v>0</v>
      </c>
      <c r="F743" s="25">
        <f>D743-(D743*E743)</f>
        <v>0.95</v>
      </c>
      <c r="G743" s="16" t="s">
        <v>941</v>
      </c>
      <c r="H743" s="16">
        <v>2005</v>
      </c>
      <c r="I743" s="13">
        <v>4.95</v>
      </c>
      <c r="J743" s="109" t="s">
        <v>931</v>
      </c>
    </row>
    <row r="744" spans="1:10" ht="12" customHeight="1">
      <c r="A744" s="253" t="s">
        <v>1085</v>
      </c>
      <c r="B744" s="17" t="s">
        <v>1086</v>
      </c>
      <c r="C744" s="11" t="s">
        <v>141</v>
      </c>
      <c r="D744" s="99">
        <v>1.7</v>
      </c>
      <c r="E744" s="78">
        <v>0</v>
      </c>
      <c r="F744" s="25">
        <f>D744-(D744*E744)</f>
        <v>1.7</v>
      </c>
      <c r="G744" s="16" t="s">
        <v>941</v>
      </c>
      <c r="H744" s="16">
        <v>2005</v>
      </c>
      <c r="I744" s="13">
        <v>5.8</v>
      </c>
      <c r="J744" s="109" t="s">
        <v>931</v>
      </c>
    </row>
    <row r="745" spans="1:10" ht="12" customHeight="1">
      <c r="A745" s="253" t="s">
        <v>1087</v>
      </c>
      <c r="B745" s="17" t="s">
        <v>1088</v>
      </c>
      <c r="C745" s="11" t="s">
        <v>141</v>
      </c>
      <c r="D745" s="99">
        <v>2.9</v>
      </c>
      <c r="E745" s="78">
        <v>0</v>
      </c>
      <c r="F745" s="25">
        <f>D745-(D745*E745)</f>
        <v>2.9</v>
      </c>
      <c r="G745" s="16" t="s">
        <v>941</v>
      </c>
      <c r="H745" s="16">
        <v>2005</v>
      </c>
      <c r="I745" s="13">
        <v>7.3</v>
      </c>
      <c r="J745" s="109" t="s">
        <v>931</v>
      </c>
    </row>
    <row r="746" spans="1:10" ht="12" customHeight="1">
      <c r="A746" s="255" t="s">
        <v>1089</v>
      </c>
      <c r="B746" s="38" t="s">
        <v>1090</v>
      </c>
      <c r="C746" s="11"/>
      <c r="D746" s="99"/>
      <c r="E746" s="79"/>
      <c r="G746" s="16"/>
      <c r="H746" s="16"/>
      <c r="I746" s="13"/>
      <c r="J746" s="109" t="s">
        <v>931</v>
      </c>
    </row>
    <row r="747" spans="1:10" ht="12" customHeight="1">
      <c r="A747" s="253" t="s">
        <v>1091</v>
      </c>
      <c r="B747" s="17" t="s">
        <v>1092</v>
      </c>
      <c r="C747" s="11" t="s">
        <v>141</v>
      </c>
      <c r="D747" s="99">
        <v>15.05</v>
      </c>
      <c r="E747" s="78">
        <v>0</v>
      </c>
      <c r="F747" s="25">
        <f>D747-(D747*E747)</f>
        <v>15.05</v>
      </c>
      <c r="G747" s="16" t="s">
        <v>941</v>
      </c>
      <c r="H747" s="16">
        <v>2005</v>
      </c>
      <c r="I747" s="13">
        <v>26.1</v>
      </c>
      <c r="J747" s="109" t="s">
        <v>931</v>
      </c>
    </row>
    <row r="748" spans="1:10" ht="12" customHeight="1">
      <c r="A748" s="253" t="s">
        <v>1093</v>
      </c>
      <c r="B748" s="17" t="s">
        <v>1094</v>
      </c>
      <c r="C748" s="11" t="s">
        <v>141</v>
      </c>
      <c r="D748" s="99">
        <v>21.05</v>
      </c>
      <c r="E748" s="78">
        <v>0</v>
      </c>
      <c r="F748" s="25">
        <f>D748-(D748*E748)</f>
        <v>21.05</v>
      </c>
      <c r="G748" s="16" t="s">
        <v>941</v>
      </c>
      <c r="H748" s="16">
        <v>2005</v>
      </c>
      <c r="I748" s="13">
        <v>33.5</v>
      </c>
      <c r="J748" s="109" t="s">
        <v>931</v>
      </c>
    </row>
    <row r="749" spans="1:10" ht="12" customHeight="1">
      <c r="A749" s="255" t="s">
        <v>1095</v>
      </c>
      <c r="B749" s="38" t="s">
        <v>1096</v>
      </c>
      <c r="C749" s="17"/>
      <c r="D749" s="99"/>
      <c r="E749" s="14"/>
      <c r="I749" s="13"/>
      <c r="J749" s="109" t="s">
        <v>931</v>
      </c>
    </row>
    <row r="750" spans="1:10" ht="12" customHeight="1">
      <c r="A750" s="253" t="s">
        <v>1097</v>
      </c>
      <c r="B750" s="17" t="s">
        <v>1098</v>
      </c>
      <c r="C750" s="11" t="s">
        <v>141</v>
      </c>
      <c r="D750" s="99">
        <v>4.7</v>
      </c>
      <c r="E750" s="21">
        <v>0</v>
      </c>
      <c r="F750" s="25">
        <f>D750-(D750*E750)</f>
        <v>4.7</v>
      </c>
      <c r="G750" s="16" t="s">
        <v>941</v>
      </c>
      <c r="H750" s="16">
        <v>2005</v>
      </c>
      <c r="I750" s="13">
        <v>17.2</v>
      </c>
      <c r="J750" s="109" t="s">
        <v>931</v>
      </c>
    </row>
    <row r="751" spans="1:10" ht="12" customHeight="1">
      <c r="A751" s="253" t="s">
        <v>1099</v>
      </c>
      <c r="B751" s="17" t="s">
        <v>1100</v>
      </c>
      <c r="C751" s="11" t="s">
        <v>141</v>
      </c>
      <c r="D751" s="99">
        <v>7.3</v>
      </c>
      <c r="E751" s="21">
        <v>0</v>
      </c>
      <c r="F751" s="25">
        <f>D751-(D751*E751)</f>
        <v>7.3</v>
      </c>
      <c r="G751" s="16" t="s">
        <v>941</v>
      </c>
      <c r="H751" s="16">
        <v>2005</v>
      </c>
      <c r="I751" s="13">
        <v>20.4</v>
      </c>
      <c r="J751" s="109" t="s">
        <v>931</v>
      </c>
    </row>
    <row r="752" spans="1:10" ht="12" customHeight="1">
      <c r="A752" s="253" t="s">
        <v>1101</v>
      </c>
      <c r="B752" s="17" t="s">
        <v>1119</v>
      </c>
      <c r="C752" s="11" t="s">
        <v>141</v>
      </c>
      <c r="D752" s="99">
        <v>8.2</v>
      </c>
      <c r="E752" s="21">
        <v>0</v>
      </c>
      <c r="F752" s="25">
        <f>D752-(D752*E752)</f>
        <v>8.2</v>
      </c>
      <c r="G752" s="16" t="s">
        <v>941</v>
      </c>
      <c r="H752" s="16">
        <v>2005</v>
      </c>
      <c r="I752" s="13">
        <v>21.5</v>
      </c>
      <c r="J752" s="109" t="s">
        <v>931</v>
      </c>
    </row>
    <row r="753" spans="1:10" ht="12" customHeight="1">
      <c r="A753" s="255" t="s">
        <v>1120</v>
      </c>
      <c r="B753" s="38" t="s">
        <v>1121</v>
      </c>
      <c r="C753" s="17"/>
      <c r="D753" s="99"/>
      <c r="E753" s="14"/>
      <c r="G753" s="16"/>
      <c r="I753" s="13"/>
      <c r="J753" s="109" t="s">
        <v>931</v>
      </c>
    </row>
    <row r="754" spans="1:10" ht="12" customHeight="1">
      <c r="A754" s="253" t="s">
        <v>1122</v>
      </c>
      <c r="B754" s="17" t="s">
        <v>1123</v>
      </c>
      <c r="C754" s="11" t="s">
        <v>141</v>
      </c>
      <c r="D754" s="99">
        <v>66.4</v>
      </c>
      <c r="F754" s="25">
        <f>D754-(D754*E754)</f>
        <v>66.4</v>
      </c>
      <c r="G754" s="16" t="s">
        <v>941</v>
      </c>
      <c r="H754" s="16">
        <v>2005</v>
      </c>
      <c r="I754" s="13">
        <v>64</v>
      </c>
      <c r="J754" s="109" t="s">
        <v>931</v>
      </c>
    </row>
    <row r="755" spans="1:10" ht="12" customHeight="1">
      <c r="A755" s="253" t="s">
        <v>1124</v>
      </c>
      <c r="B755" s="17" t="s">
        <v>1125</v>
      </c>
      <c r="C755" s="11" t="s">
        <v>141</v>
      </c>
      <c r="D755" s="99">
        <v>89.9</v>
      </c>
      <c r="E755" s="21">
        <v>0</v>
      </c>
      <c r="F755" s="25">
        <f>D755-(D755*E755)</f>
        <v>89.9</v>
      </c>
      <c r="G755" s="16" t="s">
        <v>941</v>
      </c>
      <c r="H755" s="16">
        <v>2005</v>
      </c>
      <c r="I755" s="13">
        <v>77.5</v>
      </c>
      <c r="J755" s="109" t="s">
        <v>931</v>
      </c>
    </row>
    <row r="756" spans="1:10" ht="12" customHeight="1">
      <c r="A756" s="253" t="s">
        <v>1126</v>
      </c>
      <c r="B756" s="17" t="s">
        <v>1127</v>
      </c>
      <c r="C756" s="11" t="s">
        <v>141</v>
      </c>
      <c r="D756" s="99">
        <v>108.85</v>
      </c>
      <c r="E756" s="21">
        <v>0</v>
      </c>
      <c r="F756" s="25">
        <f>D756-(D756*E756)</f>
        <v>108.85</v>
      </c>
      <c r="G756" s="16" t="s">
        <v>941</v>
      </c>
      <c r="H756" s="16">
        <v>2005</v>
      </c>
      <c r="I756" s="13">
        <v>86</v>
      </c>
      <c r="J756" s="109" t="s">
        <v>931</v>
      </c>
    </row>
    <row r="757" spans="1:10" ht="12" customHeight="1">
      <c r="A757" s="253" t="s">
        <v>1128</v>
      </c>
      <c r="B757" s="17" t="s">
        <v>1129</v>
      </c>
      <c r="C757" s="11" t="s">
        <v>141</v>
      </c>
      <c r="D757" s="99">
        <v>138</v>
      </c>
      <c r="E757" s="21">
        <v>0</v>
      </c>
      <c r="F757" s="25">
        <f>D757-(D757*E757)</f>
        <v>138</v>
      </c>
      <c r="G757" s="16" t="s">
        <v>941</v>
      </c>
      <c r="H757" s="16">
        <v>2005</v>
      </c>
      <c r="I757" s="13">
        <v>102</v>
      </c>
      <c r="J757" s="109" t="s">
        <v>931</v>
      </c>
    </row>
    <row r="758" spans="1:10" ht="12" customHeight="1">
      <c r="A758" s="255" t="s">
        <v>1147</v>
      </c>
      <c r="B758" s="19" t="s">
        <v>1148</v>
      </c>
      <c r="C758" s="17"/>
      <c r="D758" s="99"/>
      <c r="E758" s="14"/>
      <c r="G758" s="16"/>
      <c r="H758" s="16"/>
      <c r="I758" s="13"/>
      <c r="J758" s="109" t="s">
        <v>931</v>
      </c>
    </row>
    <row r="759" spans="1:10" ht="12" customHeight="1">
      <c r="A759" s="255" t="s">
        <v>1631</v>
      </c>
      <c r="B759" s="37" t="s">
        <v>1130</v>
      </c>
      <c r="C759" s="11"/>
      <c r="D759" s="99"/>
      <c r="E759" s="14"/>
      <c r="G759" s="16"/>
      <c r="H759" s="16"/>
      <c r="I759" s="13"/>
      <c r="J759" s="109" t="s">
        <v>931</v>
      </c>
    </row>
    <row r="760" spans="1:10" ht="12" customHeight="1">
      <c r="A760" s="253" t="s">
        <v>1632</v>
      </c>
      <c r="B760" s="12" t="s">
        <v>1131</v>
      </c>
      <c r="C760" s="11" t="s">
        <v>1132</v>
      </c>
      <c r="D760" s="99">
        <v>4.1</v>
      </c>
      <c r="E760" s="14"/>
      <c r="F760" s="25">
        <f aca="true" t="shared" si="24" ref="F760:F769">D760-(D760*E760)</f>
        <v>4.1</v>
      </c>
      <c r="G760" s="16" t="s">
        <v>941</v>
      </c>
      <c r="H760" s="16">
        <v>2005</v>
      </c>
      <c r="I760" s="13">
        <v>5</v>
      </c>
      <c r="J760" s="109" t="s">
        <v>931</v>
      </c>
    </row>
    <row r="761" spans="1:10" ht="12" customHeight="1">
      <c r="A761" s="253" t="s">
        <v>1633</v>
      </c>
      <c r="B761" s="12" t="s">
        <v>866</v>
      </c>
      <c r="C761" s="11" t="s">
        <v>871</v>
      </c>
      <c r="D761" s="99">
        <v>300</v>
      </c>
      <c r="E761" s="14"/>
      <c r="F761" s="25">
        <f t="shared" si="24"/>
        <v>300</v>
      </c>
      <c r="G761" s="16" t="s">
        <v>941</v>
      </c>
      <c r="H761" s="16">
        <v>2005</v>
      </c>
      <c r="I761" s="13">
        <v>369</v>
      </c>
      <c r="J761" s="109" t="s">
        <v>931</v>
      </c>
    </row>
    <row r="762" spans="1:10" ht="12" customHeight="1">
      <c r="A762" s="253" t="s">
        <v>1634</v>
      </c>
      <c r="B762" s="12" t="s">
        <v>1133</v>
      </c>
      <c r="C762" s="11" t="s">
        <v>328</v>
      </c>
      <c r="D762" s="99">
        <v>8.45</v>
      </c>
      <c r="E762" s="14"/>
      <c r="F762" s="25">
        <f t="shared" si="24"/>
        <v>8.45</v>
      </c>
      <c r="G762" s="16" t="s">
        <v>941</v>
      </c>
      <c r="H762" s="16">
        <v>2005</v>
      </c>
      <c r="I762" s="13">
        <v>10.4</v>
      </c>
      <c r="J762" s="109" t="s">
        <v>931</v>
      </c>
    </row>
    <row r="763" spans="1:10" ht="12" customHeight="1">
      <c r="A763" s="253" t="s">
        <v>1635</v>
      </c>
      <c r="B763" s="12" t="s">
        <v>1134</v>
      </c>
      <c r="C763" s="11" t="s">
        <v>328</v>
      </c>
      <c r="D763" s="99">
        <v>18</v>
      </c>
      <c r="E763" s="14"/>
      <c r="F763" s="25">
        <f t="shared" si="24"/>
        <v>18</v>
      </c>
      <c r="G763" s="16" t="s">
        <v>941</v>
      </c>
      <c r="H763" s="16">
        <v>2005</v>
      </c>
      <c r="I763" s="13">
        <v>22.1</v>
      </c>
      <c r="J763" s="109" t="s">
        <v>931</v>
      </c>
    </row>
    <row r="764" spans="1:10" ht="12" customHeight="1">
      <c r="A764" s="253" t="s">
        <v>1636</v>
      </c>
      <c r="B764" s="12" t="s">
        <v>1135</v>
      </c>
      <c r="C764" s="11" t="s">
        <v>871</v>
      </c>
      <c r="D764" s="99">
        <v>400</v>
      </c>
      <c r="E764" s="14"/>
      <c r="F764" s="25">
        <f t="shared" si="24"/>
        <v>400</v>
      </c>
      <c r="G764" s="16" t="s">
        <v>941</v>
      </c>
      <c r="H764" s="16">
        <v>2005</v>
      </c>
      <c r="I764" s="13">
        <v>492</v>
      </c>
      <c r="J764" s="109" t="s">
        <v>931</v>
      </c>
    </row>
    <row r="765" spans="1:10" ht="12" customHeight="1">
      <c r="A765" s="253" t="s">
        <v>1637</v>
      </c>
      <c r="B765" s="12" t="s">
        <v>1136</v>
      </c>
      <c r="C765" s="17" t="s">
        <v>321</v>
      </c>
      <c r="D765" s="99">
        <v>13.5</v>
      </c>
      <c r="E765" s="14"/>
      <c r="F765" s="25">
        <f t="shared" si="24"/>
        <v>13.5</v>
      </c>
      <c r="G765" s="16" t="s">
        <v>941</v>
      </c>
      <c r="H765" s="16">
        <v>2005</v>
      </c>
      <c r="I765" s="13">
        <v>16.6</v>
      </c>
      <c r="J765" s="109" t="s">
        <v>931</v>
      </c>
    </row>
    <row r="766" spans="1:10" ht="12" customHeight="1">
      <c r="A766" s="253" t="s">
        <v>1638</v>
      </c>
      <c r="B766" s="12" t="s">
        <v>1137</v>
      </c>
      <c r="C766" s="17" t="s">
        <v>321</v>
      </c>
      <c r="D766" s="99">
        <v>15</v>
      </c>
      <c r="E766" s="14"/>
      <c r="F766" s="25">
        <f t="shared" si="24"/>
        <v>15</v>
      </c>
      <c r="G766" s="16" t="s">
        <v>941</v>
      </c>
      <c r="H766" s="16">
        <v>2005</v>
      </c>
      <c r="I766" s="13">
        <v>18.5</v>
      </c>
      <c r="J766" s="109" t="s">
        <v>931</v>
      </c>
    </row>
    <row r="767" spans="1:10" ht="12" customHeight="1">
      <c r="A767" s="253" t="s">
        <v>1639</v>
      </c>
      <c r="B767" s="12" t="s">
        <v>1138</v>
      </c>
      <c r="C767" s="17" t="s">
        <v>321</v>
      </c>
      <c r="D767" s="99">
        <v>25</v>
      </c>
      <c r="E767" s="14"/>
      <c r="F767" s="25">
        <f t="shared" si="24"/>
        <v>25</v>
      </c>
      <c r="G767" s="16" t="s">
        <v>941</v>
      </c>
      <c r="H767" s="16">
        <v>2005</v>
      </c>
      <c r="I767" s="13">
        <v>30.8</v>
      </c>
      <c r="J767" s="109" t="s">
        <v>931</v>
      </c>
    </row>
    <row r="768" spans="1:10" ht="12" customHeight="1">
      <c r="A768" s="253" t="s">
        <v>1640</v>
      </c>
      <c r="B768" s="12" t="s">
        <v>1139</v>
      </c>
      <c r="C768" s="17" t="s">
        <v>321</v>
      </c>
      <c r="D768" s="99">
        <v>11.5</v>
      </c>
      <c r="E768" s="14"/>
      <c r="F768" s="25">
        <f t="shared" si="24"/>
        <v>11.5</v>
      </c>
      <c r="G768" s="16" t="s">
        <v>941</v>
      </c>
      <c r="H768" s="16">
        <v>2005</v>
      </c>
      <c r="I768" s="13">
        <v>14.2</v>
      </c>
      <c r="J768" s="109" t="s">
        <v>931</v>
      </c>
    </row>
    <row r="769" spans="1:10" ht="12" customHeight="1">
      <c r="A769" s="253" t="s">
        <v>1641</v>
      </c>
      <c r="B769" s="12" t="s">
        <v>1140</v>
      </c>
      <c r="C769" s="17" t="s">
        <v>321</v>
      </c>
      <c r="D769" s="99">
        <v>32.8</v>
      </c>
      <c r="E769" s="14">
        <v>0.05</v>
      </c>
      <c r="F769" s="25">
        <f t="shared" si="24"/>
        <v>31.159999999999997</v>
      </c>
      <c r="G769" s="16" t="s">
        <v>941</v>
      </c>
      <c r="H769" s="16">
        <v>2005</v>
      </c>
      <c r="I769" s="13">
        <v>40.3</v>
      </c>
      <c r="J769" s="109" t="s">
        <v>931</v>
      </c>
    </row>
    <row r="770" spans="1:10" ht="12" customHeight="1">
      <c r="A770" s="255" t="s">
        <v>1642</v>
      </c>
      <c r="B770" s="19" t="s">
        <v>1141</v>
      </c>
      <c r="C770" s="17"/>
      <c r="D770" s="99"/>
      <c r="E770" s="14"/>
      <c r="G770" s="16"/>
      <c r="H770" s="16"/>
      <c r="I770" s="13"/>
      <c r="J770" s="109" t="s">
        <v>931</v>
      </c>
    </row>
    <row r="771" spans="1:10" ht="12" customHeight="1">
      <c r="A771" s="253" t="s">
        <v>1643</v>
      </c>
      <c r="B771" s="16" t="s">
        <v>1142</v>
      </c>
      <c r="C771" s="17" t="s">
        <v>321</v>
      </c>
      <c r="D771" s="99">
        <v>46.5</v>
      </c>
      <c r="E771" s="14"/>
      <c r="F771" s="25">
        <f aca="true" t="shared" si="25" ref="F771:F777">D771-(D771*E771)</f>
        <v>46.5</v>
      </c>
      <c r="G771" s="16" t="s">
        <v>1644</v>
      </c>
      <c r="H771" s="16">
        <v>2005</v>
      </c>
      <c r="I771" s="13">
        <f>ROUND((D771*1.25)*20,0)/20</f>
        <v>58.15</v>
      </c>
      <c r="J771" s="109" t="s">
        <v>931</v>
      </c>
    </row>
    <row r="772" spans="1:10" ht="12" customHeight="1">
      <c r="A772" s="253" t="s">
        <v>1645</v>
      </c>
      <c r="B772" s="16" t="s">
        <v>1143</v>
      </c>
      <c r="C772" s="17" t="s">
        <v>1132</v>
      </c>
      <c r="D772" s="99">
        <v>150</v>
      </c>
      <c r="E772" s="14"/>
      <c r="F772" s="25">
        <f t="shared" si="25"/>
        <v>150</v>
      </c>
      <c r="G772" s="16" t="s">
        <v>1644</v>
      </c>
      <c r="H772" s="16">
        <v>2005</v>
      </c>
      <c r="I772" s="13">
        <f>ROUND((D772*1.25)*20,0)/20</f>
        <v>187.5</v>
      </c>
      <c r="J772" s="109" t="s">
        <v>931</v>
      </c>
    </row>
    <row r="773" spans="1:10" ht="12" customHeight="1">
      <c r="A773" s="253" t="s">
        <v>1646</v>
      </c>
      <c r="B773" s="16" t="s">
        <v>1144</v>
      </c>
      <c r="C773" s="17" t="s">
        <v>321</v>
      </c>
      <c r="D773" s="99">
        <v>3</v>
      </c>
      <c r="E773" s="14"/>
      <c r="F773" s="25">
        <f t="shared" si="25"/>
        <v>3</v>
      </c>
      <c r="G773" s="16" t="s">
        <v>1644</v>
      </c>
      <c r="H773" s="16">
        <v>2005</v>
      </c>
      <c r="I773" s="13">
        <f>ROUND((D773*1.25)*20,0)/20</f>
        <v>3.75</v>
      </c>
      <c r="J773" s="109" t="s">
        <v>931</v>
      </c>
    </row>
    <row r="774" spans="1:10" ht="12" customHeight="1">
      <c r="A774" s="253" t="s">
        <v>1647</v>
      </c>
      <c r="B774" s="16" t="s">
        <v>1145</v>
      </c>
      <c r="C774" s="17" t="s">
        <v>321</v>
      </c>
      <c r="D774" s="99">
        <v>7</v>
      </c>
      <c r="E774" s="14"/>
      <c r="F774" s="25">
        <f t="shared" si="25"/>
        <v>7</v>
      </c>
      <c r="G774" s="16" t="s">
        <v>1644</v>
      </c>
      <c r="H774" s="16">
        <v>2005</v>
      </c>
      <c r="I774" s="13">
        <f>ROUND((D774*1.25)*20,0)/20</f>
        <v>8.75</v>
      </c>
      <c r="J774" s="109" t="s">
        <v>931</v>
      </c>
    </row>
    <row r="775" spans="1:10" ht="12" customHeight="1">
      <c r="A775" s="253" t="s">
        <v>1660</v>
      </c>
      <c r="B775" s="16" t="s">
        <v>1146</v>
      </c>
      <c r="C775" s="17" t="s">
        <v>321</v>
      </c>
      <c r="D775" s="99">
        <v>4.8</v>
      </c>
      <c r="E775" s="14"/>
      <c r="F775" s="25">
        <f t="shared" si="25"/>
        <v>4.8</v>
      </c>
      <c r="G775" s="16" t="s">
        <v>1644</v>
      </c>
      <c r="H775" s="16">
        <v>2005</v>
      </c>
      <c r="I775" s="13">
        <f>ROUND((D775*1.25)*20,0)/20</f>
        <v>6</v>
      </c>
      <c r="J775" s="109" t="s">
        <v>931</v>
      </c>
    </row>
    <row r="776" spans="1:10" ht="12" customHeight="1">
      <c r="A776" s="253" t="s">
        <v>1149</v>
      </c>
      <c r="B776" s="16" t="s">
        <v>1150</v>
      </c>
      <c r="C776" s="17" t="s">
        <v>321</v>
      </c>
      <c r="D776" s="99">
        <v>0.2</v>
      </c>
      <c r="E776" s="14"/>
      <c r="F776" s="25">
        <f t="shared" si="25"/>
        <v>0.2</v>
      </c>
      <c r="G776" s="16" t="s">
        <v>1151</v>
      </c>
      <c r="H776" s="16">
        <v>2005</v>
      </c>
      <c r="I776" s="13"/>
      <c r="J776" s="109" t="s">
        <v>931</v>
      </c>
    </row>
    <row r="777" spans="1:10" ht="12" customHeight="1">
      <c r="A777" s="253" t="s">
        <v>1152</v>
      </c>
      <c r="B777" s="16" t="s">
        <v>1153</v>
      </c>
      <c r="C777" s="17" t="s">
        <v>1154</v>
      </c>
      <c r="D777" s="99">
        <v>1</v>
      </c>
      <c r="E777" s="14"/>
      <c r="F777" s="25">
        <f t="shared" si="25"/>
        <v>1</v>
      </c>
      <c r="G777" s="16" t="s">
        <v>1151</v>
      </c>
      <c r="H777" s="16">
        <v>2005</v>
      </c>
      <c r="I777" s="13"/>
      <c r="J777" s="109" t="s">
        <v>931</v>
      </c>
    </row>
    <row r="778" spans="1:10" ht="12" customHeight="1">
      <c r="A778" s="255" t="s">
        <v>1155</v>
      </c>
      <c r="B778" s="19" t="s">
        <v>1156</v>
      </c>
      <c r="C778" s="17"/>
      <c r="D778" s="99"/>
      <c r="E778" s="14"/>
      <c r="G778" s="16"/>
      <c r="H778" s="16"/>
      <c r="I778" s="13"/>
      <c r="J778" s="109" t="s">
        <v>931</v>
      </c>
    </row>
    <row r="779" spans="1:10" ht="12" customHeight="1">
      <c r="A779" s="255" t="s">
        <v>1157</v>
      </c>
      <c r="B779" s="19" t="s">
        <v>1158</v>
      </c>
      <c r="C779" s="17"/>
      <c r="D779" s="99"/>
      <c r="E779" s="14"/>
      <c r="G779" s="16"/>
      <c r="H779" s="16"/>
      <c r="I779" s="13"/>
      <c r="J779" s="109" t="s">
        <v>931</v>
      </c>
    </row>
    <row r="780" spans="1:10" ht="12" customHeight="1">
      <c r="A780" s="253" t="s">
        <v>1159</v>
      </c>
      <c r="B780" s="12" t="s">
        <v>1661</v>
      </c>
      <c r="C780" s="17" t="s">
        <v>141</v>
      </c>
      <c r="D780" s="99">
        <v>287</v>
      </c>
      <c r="E780" s="14"/>
      <c r="F780" s="25">
        <f aca="true" t="shared" si="26" ref="F780:F812">D780-(D780*E780)</f>
        <v>287</v>
      </c>
      <c r="G780" s="16" t="s">
        <v>1662</v>
      </c>
      <c r="H780" s="16">
        <v>2005</v>
      </c>
      <c r="I780" s="13">
        <v>316</v>
      </c>
      <c r="J780" s="109" t="s">
        <v>931</v>
      </c>
    </row>
    <row r="781" spans="1:10" ht="12" customHeight="1">
      <c r="A781" s="253" t="s">
        <v>1160</v>
      </c>
      <c r="B781" s="12" t="s">
        <v>1663</v>
      </c>
      <c r="C781" s="11" t="s">
        <v>141</v>
      </c>
      <c r="D781" s="99">
        <v>326</v>
      </c>
      <c r="E781" s="14"/>
      <c r="F781" s="25">
        <f t="shared" si="26"/>
        <v>326</v>
      </c>
      <c r="G781" s="16" t="s">
        <v>1662</v>
      </c>
      <c r="H781" s="16">
        <v>2005</v>
      </c>
      <c r="I781" s="13">
        <v>359</v>
      </c>
      <c r="J781" s="109" t="s">
        <v>931</v>
      </c>
    </row>
    <row r="782" spans="1:10" ht="12" customHeight="1">
      <c r="A782" s="253" t="s">
        <v>1161</v>
      </c>
      <c r="B782" s="12" t="s">
        <v>1664</v>
      </c>
      <c r="C782" s="17" t="s">
        <v>141</v>
      </c>
      <c r="D782" s="99">
        <v>376</v>
      </c>
      <c r="E782" s="14"/>
      <c r="F782" s="25">
        <f t="shared" si="26"/>
        <v>376</v>
      </c>
      <c r="G782" s="16" t="s">
        <v>1662</v>
      </c>
      <c r="H782" s="16">
        <v>2005</v>
      </c>
      <c r="I782" s="13">
        <v>415</v>
      </c>
      <c r="J782" s="109" t="s">
        <v>931</v>
      </c>
    </row>
    <row r="783" spans="1:10" ht="12" customHeight="1">
      <c r="A783" s="253" t="s">
        <v>1162</v>
      </c>
      <c r="B783" s="12" t="s">
        <v>1665</v>
      </c>
      <c r="C783" s="11" t="s">
        <v>141</v>
      </c>
      <c r="D783" s="99">
        <v>440</v>
      </c>
      <c r="E783" s="14"/>
      <c r="F783" s="25">
        <f t="shared" si="26"/>
        <v>440</v>
      </c>
      <c r="G783" s="16" t="s">
        <v>1662</v>
      </c>
      <c r="H783" s="16">
        <v>2005</v>
      </c>
      <c r="I783" s="13">
        <v>485</v>
      </c>
      <c r="J783" s="109" t="s">
        <v>931</v>
      </c>
    </row>
    <row r="784" spans="1:10" ht="12" customHeight="1">
      <c r="A784" s="253" t="s">
        <v>1163</v>
      </c>
      <c r="B784" s="12" t="s">
        <v>1666</v>
      </c>
      <c r="C784" s="11" t="s">
        <v>141</v>
      </c>
      <c r="D784" s="99">
        <v>503</v>
      </c>
      <c r="E784" s="14"/>
      <c r="F784" s="25">
        <f t="shared" si="26"/>
        <v>503</v>
      </c>
      <c r="G784" s="16" t="s">
        <v>1662</v>
      </c>
      <c r="H784" s="16">
        <v>2005</v>
      </c>
      <c r="I784" s="13">
        <v>555</v>
      </c>
      <c r="J784" s="109" t="s">
        <v>931</v>
      </c>
    </row>
    <row r="785" spans="1:10" ht="12" customHeight="1">
      <c r="A785" s="253" t="s">
        <v>1164</v>
      </c>
      <c r="B785" s="12" t="s">
        <v>1667</v>
      </c>
      <c r="C785" s="11" t="s">
        <v>141</v>
      </c>
      <c r="D785" s="99">
        <v>581</v>
      </c>
      <c r="E785" s="14"/>
      <c r="F785" s="25">
        <f t="shared" si="26"/>
        <v>581</v>
      </c>
      <c r="G785" s="16" t="s">
        <v>1662</v>
      </c>
      <c r="H785" s="16">
        <v>2005</v>
      </c>
      <c r="I785" s="13">
        <v>640</v>
      </c>
      <c r="J785" s="109" t="s">
        <v>931</v>
      </c>
    </row>
    <row r="786" spans="1:10" ht="12" customHeight="1">
      <c r="A786" s="253" t="s">
        <v>1165</v>
      </c>
      <c r="B786" s="12" t="s">
        <v>1668</v>
      </c>
      <c r="C786" s="11" t="s">
        <v>141</v>
      </c>
      <c r="D786" s="99">
        <v>680</v>
      </c>
      <c r="E786" s="14"/>
      <c r="F786" s="25">
        <f t="shared" si="26"/>
        <v>680</v>
      </c>
      <c r="G786" s="16" t="s">
        <v>1662</v>
      </c>
      <c r="H786" s="16">
        <v>2005</v>
      </c>
      <c r="I786" s="13">
        <v>750</v>
      </c>
      <c r="J786" s="109" t="s">
        <v>931</v>
      </c>
    </row>
    <row r="787" spans="1:10" ht="12" customHeight="1">
      <c r="A787" s="253" t="s">
        <v>1166</v>
      </c>
      <c r="B787" s="12" t="s">
        <v>1669</v>
      </c>
      <c r="C787" s="11" t="s">
        <v>141</v>
      </c>
      <c r="D787" s="99">
        <v>784</v>
      </c>
      <c r="E787" s="14"/>
      <c r="F787" s="25">
        <f t="shared" si="26"/>
        <v>784</v>
      </c>
      <c r="G787" s="16" t="s">
        <v>1662</v>
      </c>
      <c r="H787" s="16">
        <v>2005</v>
      </c>
      <c r="I787" s="13">
        <v>864</v>
      </c>
      <c r="J787" s="109" t="s">
        <v>931</v>
      </c>
    </row>
    <row r="788" spans="1:10" ht="12" customHeight="1">
      <c r="A788" s="253" t="s">
        <v>1167</v>
      </c>
      <c r="B788" s="12" t="s">
        <v>1670</v>
      </c>
      <c r="C788" s="11" t="s">
        <v>141</v>
      </c>
      <c r="D788" s="99">
        <v>900</v>
      </c>
      <c r="E788" s="14"/>
      <c r="F788" s="25">
        <f t="shared" si="26"/>
        <v>900</v>
      </c>
      <c r="G788" s="16" t="s">
        <v>1662</v>
      </c>
      <c r="H788" s="16">
        <v>2005</v>
      </c>
      <c r="I788" s="13">
        <v>992</v>
      </c>
      <c r="J788" s="109" t="s">
        <v>931</v>
      </c>
    </row>
    <row r="789" spans="1:10" ht="12" customHeight="1">
      <c r="A789" s="253" t="s">
        <v>1671</v>
      </c>
      <c r="B789" s="12" t="s">
        <v>1672</v>
      </c>
      <c r="C789" s="11" t="s">
        <v>141</v>
      </c>
      <c r="D789" s="99">
        <v>1020</v>
      </c>
      <c r="E789" s="14"/>
      <c r="F789" s="25">
        <f t="shared" si="26"/>
        <v>1020</v>
      </c>
      <c r="G789" s="16" t="s">
        <v>1662</v>
      </c>
      <c r="H789" s="16">
        <v>2005</v>
      </c>
      <c r="I789" s="13">
        <v>1124</v>
      </c>
      <c r="J789" s="109" t="s">
        <v>931</v>
      </c>
    </row>
    <row r="790" spans="1:10" ht="12" customHeight="1">
      <c r="A790" s="253" t="s">
        <v>1673</v>
      </c>
      <c r="B790" s="12" t="s">
        <v>1674</v>
      </c>
      <c r="C790" s="11" t="s">
        <v>141</v>
      </c>
      <c r="D790" s="99">
        <v>1153</v>
      </c>
      <c r="E790" s="14"/>
      <c r="F790" s="25">
        <f t="shared" si="26"/>
        <v>1153</v>
      </c>
      <c r="G790" s="16" t="s">
        <v>1662</v>
      </c>
      <c r="H790" s="16">
        <v>2005</v>
      </c>
      <c r="I790" s="13">
        <v>1271</v>
      </c>
      <c r="J790" s="109" t="s">
        <v>931</v>
      </c>
    </row>
    <row r="791" spans="1:10" ht="12" customHeight="1">
      <c r="A791" s="253" t="s">
        <v>1675</v>
      </c>
      <c r="B791" s="12" t="s">
        <v>1676</v>
      </c>
      <c r="C791" s="11" t="s">
        <v>141</v>
      </c>
      <c r="D791" s="99">
        <v>1367</v>
      </c>
      <c r="E791" s="14"/>
      <c r="F791" s="25">
        <f t="shared" si="26"/>
        <v>1367</v>
      </c>
      <c r="G791" s="16" t="s">
        <v>1662</v>
      </c>
      <c r="H791" s="16">
        <v>2005</v>
      </c>
      <c r="I791" s="13">
        <v>1507</v>
      </c>
      <c r="J791" s="109" t="s">
        <v>931</v>
      </c>
    </row>
    <row r="792" spans="1:10" ht="12" customHeight="1">
      <c r="A792" s="253" t="s">
        <v>1677</v>
      </c>
      <c r="B792" s="12" t="s">
        <v>1678</v>
      </c>
      <c r="C792" s="11" t="s">
        <v>141</v>
      </c>
      <c r="D792" s="99">
        <v>1526</v>
      </c>
      <c r="E792" s="14"/>
      <c r="F792" s="25">
        <f t="shared" si="26"/>
        <v>1526</v>
      </c>
      <c r="G792" s="16" t="s">
        <v>1662</v>
      </c>
      <c r="H792" s="16">
        <v>2005</v>
      </c>
      <c r="I792" s="13">
        <v>1682</v>
      </c>
      <c r="J792" s="109" t="s">
        <v>931</v>
      </c>
    </row>
    <row r="793" spans="1:10" ht="12" customHeight="1">
      <c r="A793" s="253" t="s">
        <v>1679</v>
      </c>
      <c r="B793" s="12" t="s">
        <v>1680</v>
      </c>
      <c r="C793" s="11" t="s">
        <v>141</v>
      </c>
      <c r="D793" s="99">
        <v>1686</v>
      </c>
      <c r="E793" s="14"/>
      <c r="F793" s="25">
        <f t="shared" si="26"/>
        <v>1686</v>
      </c>
      <c r="G793" s="16" t="s">
        <v>1662</v>
      </c>
      <c r="H793" s="16">
        <v>2005</v>
      </c>
      <c r="I793" s="13">
        <v>1859</v>
      </c>
      <c r="J793" s="109" t="s">
        <v>931</v>
      </c>
    </row>
    <row r="794" spans="1:10" ht="12" customHeight="1">
      <c r="A794" s="253" t="s">
        <v>1168</v>
      </c>
      <c r="B794" s="16" t="s">
        <v>1169</v>
      </c>
      <c r="C794" s="17" t="s">
        <v>141</v>
      </c>
      <c r="D794" s="99">
        <v>43.75</v>
      </c>
      <c r="E794" s="14"/>
      <c r="F794" s="25">
        <f t="shared" si="26"/>
        <v>43.75</v>
      </c>
      <c r="G794" s="16" t="s">
        <v>1644</v>
      </c>
      <c r="H794" s="16">
        <v>2005</v>
      </c>
      <c r="I794" s="13">
        <v>122</v>
      </c>
      <c r="J794" s="109" t="s">
        <v>931</v>
      </c>
    </row>
    <row r="795" spans="1:10" ht="12" customHeight="1">
      <c r="A795" s="253" t="s">
        <v>1170</v>
      </c>
      <c r="B795" s="16" t="s">
        <v>1171</v>
      </c>
      <c r="C795" s="17" t="s">
        <v>141</v>
      </c>
      <c r="D795" s="99">
        <v>43.65</v>
      </c>
      <c r="E795" s="14"/>
      <c r="F795" s="25">
        <f t="shared" si="26"/>
        <v>43.65</v>
      </c>
      <c r="G795" s="16" t="s">
        <v>1644</v>
      </c>
      <c r="H795" s="16">
        <v>2005</v>
      </c>
      <c r="I795" s="13">
        <v>125</v>
      </c>
      <c r="J795" s="109" t="s">
        <v>931</v>
      </c>
    </row>
    <row r="796" spans="1:10" ht="12" customHeight="1">
      <c r="A796" s="253" t="s">
        <v>1173</v>
      </c>
      <c r="B796" s="16" t="s">
        <v>1172</v>
      </c>
      <c r="C796" s="17" t="s">
        <v>141</v>
      </c>
      <c r="D796" s="99">
        <v>44.9</v>
      </c>
      <c r="E796" s="14"/>
      <c r="F796" s="25">
        <f t="shared" si="26"/>
        <v>44.9</v>
      </c>
      <c r="G796" s="16" t="s">
        <v>1644</v>
      </c>
      <c r="H796" s="16">
        <v>2005</v>
      </c>
      <c r="I796" s="13">
        <v>111</v>
      </c>
      <c r="J796" s="109" t="s">
        <v>931</v>
      </c>
    </row>
    <row r="797" spans="1:10" ht="12" customHeight="1">
      <c r="A797" s="253" t="s">
        <v>1174</v>
      </c>
      <c r="B797" s="16" t="s">
        <v>1681</v>
      </c>
      <c r="C797" s="17" t="s">
        <v>141</v>
      </c>
      <c r="D797" s="99">
        <v>53.75</v>
      </c>
      <c r="E797" s="14"/>
      <c r="F797" s="25">
        <f t="shared" si="26"/>
        <v>53.75</v>
      </c>
      <c r="G797" s="16" t="s">
        <v>1644</v>
      </c>
      <c r="H797" s="16">
        <v>2005</v>
      </c>
      <c r="I797" s="13">
        <v>118</v>
      </c>
      <c r="J797" s="109" t="s">
        <v>931</v>
      </c>
    </row>
    <row r="798" spans="1:10" ht="12" customHeight="1">
      <c r="A798" s="253" t="s">
        <v>1682</v>
      </c>
      <c r="B798" s="16" t="s">
        <v>1683</v>
      </c>
      <c r="C798" s="17" t="s">
        <v>141</v>
      </c>
      <c r="D798" s="99">
        <v>53.2</v>
      </c>
      <c r="E798" s="14"/>
      <c r="F798" s="25">
        <f t="shared" si="26"/>
        <v>53.2</v>
      </c>
      <c r="G798" s="16" t="s">
        <v>1644</v>
      </c>
      <c r="H798" s="16">
        <v>2005</v>
      </c>
      <c r="I798" s="13">
        <v>113</v>
      </c>
      <c r="J798" s="109" t="s">
        <v>931</v>
      </c>
    </row>
    <row r="799" spans="1:10" ht="12" customHeight="1">
      <c r="A799" s="253" t="s">
        <v>1175</v>
      </c>
      <c r="B799" s="16" t="s">
        <v>1176</v>
      </c>
      <c r="C799" s="17" t="s">
        <v>141</v>
      </c>
      <c r="D799" s="99">
        <v>49.7</v>
      </c>
      <c r="E799" s="14"/>
      <c r="F799" s="25">
        <f t="shared" si="26"/>
        <v>49.7</v>
      </c>
      <c r="G799" s="16" t="s">
        <v>1644</v>
      </c>
      <c r="H799" s="16">
        <v>2005</v>
      </c>
      <c r="I799" s="13">
        <v>108</v>
      </c>
      <c r="J799" s="109" t="s">
        <v>931</v>
      </c>
    </row>
    <row r="800" spans="1:10" ht="12" customHeight="1">
      <c r="A800" s="253" t="s">
        <v>1684</v>
      </c>
      <c r="B800" s="12" t="s">
        <v>1685</v>
      </c>
      <c r="C800" s="17" t="s">
        <v>141</v>
      </c>
      <c r="D800" s="99">
        <v>100</v>
      </c>
      <c r="E800" s="14"/>
      <c r="F800" s="25">
        <f t="shared" si="26"/>
        <v>100</v>
      </c>
      <c r="G800" s="16" t="s">
        <v>1151</v>
      </c>
      <c r="H800" s="16">
        <v>2005</v>
      </c>
      <c r="I800" s="13">
        <v>166</v>
      </c>
      <c r="J800" s="109" t="s">
        <v>931</v>
      </c>
    </row>
    <row r="801" spans="1:10" ht="12" customHeight="1">
      <c r="A801" s="253" t="s">
        <v>1177</v>
      </c>
      <c r="B801" s="12" t="s">
        <v>1686</v>
      </c>
      <c r="C801" s="11" t="s">
        <v>141</v>
      </c>
      <c r="D801" s="99">
        <v>120</v>
      </c>
      <c r="E801" s="14"/>
      <c r="F801" s="25">
        <f t="shared" si="26"/>
        <v>120</v>
      </c>
      <c r="G801" s="16" t="s">
        <v>1151</v>
      </c>
      <c r="H801" s="16">
        <v>2005</v>
      </c>
      <c r="I801" s="13">
        <v>187</v>
      </c>
      <c r="J801" s="109" t="s">
        <v>931</v>
      </c>
    </row>
    <row r="802" spans="1:10" ht="12" customHeight="1">
      <c r="A802" s="256" t="s">
        <v>1177</v>
      </c>
      <c r="B802" s="10" t="s">
        <v>1695</v>
      </c>
      <c r="C802" s="20" t="s">
        <v>141</v>
      </c>
      <c r="D802" s="99">
        <v>130</v>
      </c>
      <c r="F802" s="25">
        <f t="shared" si="26"/>
        <v>130</v>
      </c>
      <c r="G802" s="16" t="s">
        <v>1151</v>
      </c>
      <c r="H802" s="16">
        <v>2005</v>
      </c>
      <c r="J802" s="109" t="s">
        <v>931</v>
      </c>
    </row>
    <row r="803" spans="1:10" ht="12" customHeight="1">
      <c r="A803" s="253" t="s">
        <v>1178</v>
      </c>
      <c r="B803" s="12" t="s">
        <v>1687</v>
      </c>
      <c r="C803" s="17" t="s">
        <v>141</v>
      </c>
      <c r="D803" s="99">
        <v>130</v>
      </c>
      <c r="E803" s="14"/>
      <c r="F803" s="25">
        <f t="shared" si="26"/>
        <v>130</v>
      </c>
      <c r="G803" s="16" t="s">
        <v>1151</v>
      </c>
      <c r="H803" s="16">
        <v>2005</v>
      </c>
      <c r="I803" s="13">
        <v>195</v>
      </c>
      <c r="J803" s="109" t="s">
        <v>931</v>
      </c>
    </row>
    <row r="804" spans="1:10" ht="12" customHeight="1">
      <c r="A804" s="256" t="s">
        <v>1178</v>
      </c>
      <c r="B804" s="10" t="s">
        <v>1696</v>
      </c>
      <c r="C804" s="20" t="s">
        <v>141</v>
      </c>
      <c r="D804" s="107">
        <v>140</v>
      </c>
      <c r="F804" s="25">
        <f t="shared" si="26"/>
        <v>140</v>
      </c>
      <c r="G804" s="16" t="s">
        <v>1151</v>
      </c>
      <c r="H804" s="16">
        <v>2005</v>
      </c>
      <c r="J804" s="109" t="s">
        <v>931</v>
      </c>
    </row>
    <row r="805" spans="1:10" ht="12" customHeight="1">
      <c r="A805" s="253" t="s">
        <v>1688</v>
      </c>
      <c r="B805" s="12" t="s">
        <v>1689</v>
      </c>
      <c r="C805" s="17" t="s">
        <v>141</v>
      </c>
      <c r="D805" s="99">
        <v>140</v>
      </c>
      <c r="E805" s="14"/>
      <c r="F805" s="25">
        <f t="shared" si="26"/>
        <v>140</v>
      </c>
      <c r="G805" s="16" t="s">
        <v>1151</v>
      </c>
      <c r="H805" s="16">
        <v>2005</v>
      </c>
      <c r="I805" s="13">
        <v>205</v>
      </c>
      <c r="J805" s="109" t="s">
        <v>931</v>
      </c>
    </row>
    <row r="806" spans="1:10" ht="12" customHeight="1">
      <c r="A806" s="253" t="s">
        <v>1293</v>
      </c>
      <c r="B806" s="10" t="s">
        <v>1694</v>
      </c>
      <c r="C806" s="11" t="s">
        <v>141</v>
      </c>
      <c r="D806" s="99">
        <v>110</v>
      </c>
      <c r="E806" s="14"/>
      <c r="F806" s="25">
        <f t="shared" si="26"/>
        <v>110</v>
      </c>
      <c r="G806" s="16" t="s">
        <v>1151</v>
      </c>
      <c r="H806" s="16">
        <v>2005</v>
      </c>
      <c r="I806" s="13"/>
      <c r="J806" s="109" t="s">
        <v>931</v>
      </c>
    </row>
    <row r="807" spans="1:10" ht="12" customHeight="1">
      <c r="A807" s="253" t="s">
        <v>1691</v>
      </c>
      <c r="B807" s="12" t="s">
        <v>1692</v>
      </c>
      <c r="C807" s="17" t="s">
        <v>141</v>
      </c>
      <c r="D807" s="99">
        <v>130</v>
      </c>
      <c r="E807" s="14"/>
      <c r="F807" s="25">
        <f t="shared" si="26"/>
        <v>130</v>
      </c>
      <c r="G807" s="16" t="s">
        <v>1151</v>
      </c>
      <c r="H807" s="16">
        <v>2005</v>
      </c>
      <c r="I807" s="13">
        <v>206</v>
      </c>
      <c r="J807" s="109" t="s">
        <v>931</v>
      </c>
    </row>
    <row r="808" spans="1:10" ht="12" customHeight="1">
      <c r="A808" s="253" t="s">
        <v>1180</v>
      </c>
      <c r="B808" s="12" t="s">
        <v>1693</v>
      </c>
      <c r="C808" s="11" t="s">
        <v>141</v>
      </c>
      <c r="D808" s="99">
        <v>140</v>
      </c>
      <c r="E808" s="14"/>
      <c r="F808" s="25">
        <f t="shared" si="26"/>
        <v>140</v>
      </c>
      <c r="G808" s="16" t="s">
        <v>1151</v>
      </c>
      <c r="H808" s="16">
        <v>2005</v>
      </c>
      <c r="I808" s="13">
        <v>215</v>
      </c>
      <c r="J808" s="109" t="s">
        <v>931</v>
      </c>
    </row>
    <row r="809" spans="1:10" ht="12" customHeight="1">
      <c r="A809" s="253" t="s">
        <v>1295</v>
      </c>
      <c r="B809" s="80" t="s">
        <v>1709</v>
      </c>
      <c r="C809" s="11" t="s">
        <v>141</v>
      </c>
      <c r="D809" s="99">
        <v>55</v>
      </c>
      <c r="E809" s="78"/>
      <c r="F809" s="25">
        <f t="shared" si="26"/>
        <v>55</v>
      </c>
      <c r="G809" s="16" t="s">
        <v>1151</v>
      </c>
      <c r="H809" s="16">
        <v>2005</v>
      </c>
      <c r="I809" s="15">
        <v>108</v>
      </c>
      <c r="J809" s="109" t="s">
        <v>931</v>
      </c>
    </row>
    <row r="810" spans="1:10" ht="12" customHeight="1">
      <c r="A810" s="253" t="s">
        <v>1296</v>
      </c>
      <c r="B810" s="80" t="s">
        <v>1710</v>
      </c>
      <c r="C810" s="11" t="s">
        <v>141</v>
      </c>
      <c r="D810" s="99">
        <v>65</v>
      </c>
      <c r="E810" s="78"/>
      <c r="F810" s="25">
        <f t="shared" si="26"/>
        <v>65</v>
      </c>
      <c r="G810" s="16" t="s">
        <v>1151</v>
      </c>
      <c r="H810" s="16">
        <v>2005</v>
      </c>
      <c r="I810" s="15">
        <v>146</v>
      </c>
      <c r="J810" s="109" t="s">
        <v>931</v>
      </c>
    </row>
    <row r="811" spans="1:10" ht="12" customHeight="1">
      <c r="A811" s="253" t="s">
        <v>1704</v>
      </c>
      <c r="B811" s="80" t="s">
        <v>1705</v>
      </c>
      <c r="C811" s="11" t="s">
        <v>141</v>
      </c>
      <c r="D811" s="99">
        <v>20</v>
      </c>
      <c r="E811" s="78"/>
      <c r="F811" s="25">
        <f t="shared" si="26"/>
        <v>20</v>
      </c>
      <c r="G811" s="16" t="s">
        <v>1151</v>
      </c>
      <c r="H811" s="16">
        <v>2005</v>
      </c>
      <c r="I811" s="15">
        <v>57</v>
      </c>
      <c r="J811" s="109" t="s">
        <v>931</v>
      </c>
    </row>
    <row r="812" spans="1:10" ht="12" customHeight="1">
      <c r="A812" s="253" t="s">
        <v>1706</v>
      </c>
      <c r="B812" s="80" t="s">
        <v>1707</v>
      </c>
      <c r="C812" s="17" t="s">
        <v>141</v>
      </c>
      <c r="D812" s="99">
        <v>25</v>
      </c>
      <c r="E812" s="79"/>
      <c r="F812" s="25">
        <f t="shared" si="26"/>
        <v>25</v>
      </c>
      <c r="G812" s="16" t="s">
        <v>1151</v>
      </c>
      <c r="H812" s="16">
        <v>2005</v>
      </c>
      <c r="I812" s="23">
        <v>63</v>
      </c>
      <c r="J812" s="109" t="s">
        <v>931</v>
      </c>
    </row>
    <row r="813" spans="1:10" ht="12" customHeight="1">
      <c r="A813" s="253" t="s">
        <v>1294</v>
      </c>
      <c r="B813" s="37" t="s">
        <v>1698</v>
      </c>
      <c r="C813" s="11"/>
      <c r="D813" s="99"/>
      <c r="E813" s="78"/>
      <c r="G813" s="16"/>
      <c r="H813" s="16"/>
      <c r="I813" s="80"/>
      <c r="J813" s="109" t="s">
        <v>931</v>
      </c>
    </row>
    <row r="814" spans="1:10" ht="12" customHeight="1">
      <c r="A814" s="255" t="s">
        <v>1715</v>
      </c>
      <c r="B814" s="19" t="s">
        <v>1716</v>
      </c>
      <c r="C814" s="17"/>
      <c r="D814" s="99"/>
      <c r="E814" s="99"/>
      <c r="G814" s="16"/>
      <c r="H814" s="16"/>
      <c r="I814" s="23"/>
      <c r="J814" s="110" t="s">
        <v>138</v>
      </c>
    </row>
    <row r="815" spans="1:10" ht="12" customHeight="1">
      <c r="A815" s="253" t="s">
        <v>1181</v>
      </c>
      <c r="B815" s="12" t="s">
        <v>1182</v>
      </c>
      <c r="C815" s="11" t="s">
        <v>288</v>
      </c>
      <c r="D815" s="99">
        <v>0.5</v>
      </c>
      <c r="E815" s="99"/>
      <c r="F815" s="25">
        <v>0.4</v>
      </c>
      <c r="G815" s="16"/>
      <c r="H815" s="16">
        <v>2006</v>
      </c>
      <c r="I815" s="13"/>
      <c r="J815" s="110" t="s">
        <v>138</v>
      </c>
    </row>
    <row r="816" spans="1:10" ht="12" customHeight="1">
      <c r="A816" s="253" t="s">
        <v>1183</v>
      </c>
      <c r="B816" s="12" t="s">
        <v>1717</v>
      </c>
      <c r="C816" s="11" t="s">
        <v>288</v>
      </c>
      <c r="D816" s="99">
        <v>0.45</v>
      </c>
      <c r="E816" s="99"/>
      <c r="F816" s="25">
        <v>0.35</v>
      </c>
      <c r="G816" s="16"/>
      <c r="H816" s="16">
        <v>2006</v>
      </c>
      <c r="I816" s="13"/>
      <c r="J816" s="110" t="s">
        <v>138</v>
      </c>
    </row>
    <row r="817" spans="1:10" ht="12" customHeight="1">
      <c r="A817" s="253" t="s">
        <v>1184</v>
      </c>
      <c r="B817" s="12" t="s">
        <v>1185</v>
      </c>
      <c r="C817" s="11" t="s">
        <v>288</v>
      </c>
      <c r="D817" s="99">
        <v>0.4</v>
      </c>
      <c r="E817" s="99"/>
      <c r="F817" s="25">
        <v>0.3</v>
      </c>
      <c r="G817" s="16"/>
      <c r="H817" s="16">
        <v>2006</v>
      </c>
      <c r="I817" s="13"/>
      <c r="J817" s="110" t="s">
        <v>138</v>
      </c>
    </row>
    <row r="818" spans="1:10" ht="12" customHeight="1">
      <c r="A818" s="253" t="s">
        <v>1186</v>
      </c>
      <c r="B818" s="12" t="s">
        <v>1187</v>
      </c>
      <c r="C818" s="11" t="s">
        <v>321</v>
      </c>
      <c r="D818" s="99">
        <v>13</v>
      </c>
      <c r="E818" s="99"/>
      <c r="F818" s="25">
        <v>12</v>
      </c>
      <c r="G818" s="16"/>
      <c r="H818" s="16">
        <v>2006</v>
      </c>
      <c r="I818" s="13"/>
      <c r="J818" s="110" t="s">
        <v>138</v>
      </c>
    </row>
    <row r="819" spans="1:10" ht="12" customHeight="1">
      <c r="A819" s="253" t="s">
        <v>1188</v>
      </c>
      <c r="B819" s="12" t="s">
        <v>1187</v>
      </c>
      <c r="C819" s="11" t="s">
        <v>1189</v>
      </c>
      <c r="D819" s="99">
        <v>0.6</v>
      </c>
      <c r="E819" s="99"/>
      <c r="F819" s="25">
        <v>0.5</v>
      </c>
      <c r="G819" s="16"/>
      <c r="H819" s="16">
        <v>2006</v>
      </c>
      <c r="I819" s="13"/>
      <c r="J819" s="110" t="s">
        <v>138</v>
      </c>
    </row>
    <row r="820" spans="1:10" ht="12" customHeight="1">
      <c r="A820" s="253" t="s">
        <v>1190</v>
      </c>
      <c r="B820" s="12" t="s">
        <v>1718</v>
      </c>
      <c r="C820" s="11" t="s">
        <v>871</v>
      </c>
      <c r="D820" s="99">
        <v>7.5</v>
      </c>
      <c r="E820" s="99"/>
      <c r="F820" s="99">
        <v>7.5</v>
      </c>
      <c r="G820" s="16" t="s">
        <v>142</v>
      </c>
      <c r="H820" s="16">
        <v>2006</v>
      </c>
      <c r="I820" s="13"/>
      <c r="J820" s="110" t="s">
        <v>138</v>
      </c>
    </row>
    <row r="821" spans="1:10" ht="12" customHeight="1">
      <c r="A821" s="253" t="s">
        <v>1191</v>
      </c>
      <c r="B821" s="12" t="s">
        <v>1718</v>
      </c>
      <c r="C821" s="11" t="s">
        <v>871</v>
      </c>
      <c r="D821" s="99">
        <v>10</v>
      </c>
      <c r="E821" s="99"/>
      <c r="F821" s="99">
        <v>10</v>
      </c>
      <c r="G821" s="16" t="s">
        <v>142</v>
      </c>
      <c r="H821" s="16">
        <v>2006</v>
      </c>
      <c r="I821" s="13"/>
      <c r="J821" s="110" t="s">
        <v>138</v>
      </c>
    </row>
    <row r="822" spans="1:10" ht="12" customHeight="1">
      <c r="A822" s="253" t="s">
        <v>1192</v>
      </c>
      <c r="B822" s="12" t="s">
        <v>1718</v>
      </c>
      <c r="C822" s="11" t="s">
        <v>871</v>
      </c>
      <c r="D822" s="99">
        <v>12.5</v>
      </c>
      <c r="E822" s="99"/>
      <c r="F822" s="99">
        <v>12.5</v>
      </c>
      <c r="G822" s="16" t="s">
        <v>142</v>
      </c>
      <c r="H822" s="16">
        <v>2006</v>
      </c>
      <c r="I822" s="13"/>
      <c r="J822" s="110" t="s">
        <v>138</v>
      </c>
    </row>
    <row r="823" spans="1:10" ht="12" customHeight="1">
      <c r="A823" s="253" t="s">
        <v>1193</v>
      </c>
      <c r="B823" s="12" t="s">
        <v>1718</v>
      </c>
      <c r="C823" s="11" t="s">
        <v>871</v>
      </c>
      <c r="D823" s="99">
        <v>15</v>
      </c>
      <c r="E823" s="99"/>
      <c r="F823" s="99">
        <v>15</v>
      </c>
      <c r="G823" s="16" t="s">
        <v>142</v>
      </c>
      <c r="H823" s="16">
        <v>2006</v>
      </c>
      <c r="I823" s="13"/>
      <c r="J823" s="110" t="s">
        <v>138</v>
      </c>
    </row>
    <row r="824" spans="1:10" ht="12" customHeight="1">
      <c r="A824" s="253" t="s">
        <v>1194</v>
      </c>
      <c r="B824" s="12" t="s">
        <v>1718</v>
      </c>
      <c r="C824" s="11" t="s">
        <v>871</v>
      </c>
      <c r="D824" s="99">
        <v>17.5</v>
      </c>
      <c r="E824" s="99"/>
      <c r="F824" s="99">
        <v>17.5</v>
      </c>
      <c r="G824" s="16" t="s">
        <v>142</v>
      </c>
      <c r="H824" s="16">
        <v>2006</v>
      </c>
      <c r="I824" s="13"/>
      <c r="J824" s="110" t="s">
        <v>138</v>
      </c>
    </row>
    <row r="825" spans="1:10" ht="12" customHeight="1">
      <c r="A825" s="253" t="s">
        <v>1195</v>
      </c>
      <c r="B825" s="12" t="s">
        <v>1718</v>
      </c>
      <c r="C825" s="11" t="s">
        <v>871</v>
      </c>
      <c r="D825" s="99">
        <v>20</v>
      </c>
      <c r="E825" s="99"/>
      <c r="F825" s="99">
        <v>20</v>
      </c>
      <c r="G825" s="16" t="s">
        <v>142</v>
      </c>
      <c r="H825" s="16">
        <v>2006</v>
      </c>
      <c r="I825" s="13"/>
      <c r="J825" s="110" t="s">
        <v>138</v>
      </c>
    </row>
    <row r="826" spans="1:10" ht="12" customHeight="1">
      <c r="A826" s="253" t="s">
        <v>1196</v>
      </c>
      <c r="B826" s="12" t="s">
        <v>1718</v>
      </c>
      <c r="C826" s="11" t="s">
        <v>871</v>
      </c>
      <c r="D826" s="99">
        <v>22.5</v>
      </c>
      <c r="E826" s="99"/>
      <c r="F826" s="99">
        <v>22.5</v>
      </c>
      <c r="G826" s="16" t="s">
        <v>142</v>
      </c>
      <c r="H826" s="16">
        <v>2006</v>
      </c>
      <c r="I826" s="13"/>
      <c r="J826" s="110" t="s">
        <v>138</v>
      </c>
    </row>
    <row r="827" spans="1:10" ht="12" customHeight="1">
      <c r="A827" s="253" t="s">
        <v>1197</v>
      </c>
      <c r="B827" s="12" t="s">
        <v>1718</v>
      </c>
      <c r="C827" s="17" t="s">
        <v>871</v>
      </c>
      <c r="D827" s="99">
        <v>25</v>
      </c>
      <c r="E827" s="99"/>
      <c r="F827" s="99">
        <v>25</v>
      </c>
      <c r="G827" s="16" t="s">
        <v>142</v>
      </c>
      <c r="H827" s="16">
        <v>2006</v>
      </c>
      <c r="I827" s="13"/>
      <c r="J827" s="110" t="s">
        <v>138</v>
      </c>
    </row>
    <row r="828" spans="1:10" ht="12" customHeight="1">
      <c r="A828" s="253" t="s">
        <v>1198</v>
      </c>
      <c r="B828" s="12" t="s">
        <v>1718</v>
      </c>
      <c r="C828" s="11" t="s">
        <v>871</v>
      </c>
      <c r="D828" s="99">
        <v>27.5</v>
      </c>
      <c r="E828" s="99"/>
      <c r="F828" s="99">
        <v>27.5</v>
      </c>
      <c r="G828" s="16" t="s">
        <v>142</v>
      </c>
      <c r="H828" s="16">
        <v>2006</v>
      </c>
      <c r="I828" s="13"/>
      <c r="J828" s="110" t="s">
        <v>138</v>
      </c>
    </row>
    <row r="829" spans="1:10" ht="12" customHeight="1">
      <c r="A829" s="253" t="s">
        <v>1199</v>
      </c>
      <c r="B829" s="12" t="s">
        <v>1718</v>
      </c>
      <c r="C829" s="17" t="s">
        <v>871</v>
      </c>
      <c r="D829" s="99">
        <v>30</v>
      </c>
      <c r="E829" s="99"/>
      <c r="F829" s="99">
        <v>30</v>
      </c>
      <c r="G829" s="16" t="s">
        <v>142</v>
      </c>
      <c r="H829" s="16">
        <v>2006</v>
      </c>
      <c r="I829" s="13"/>
      <c r="J829" s="110" t="s">
        <v>138</v>
      </c>
    </row>
    <row r="830" spans="1:10" ht="12" customHeight="1">
      <c r="A830" s="253" t="s">
        <v>1200</v>
      </c>
      <c r="B830" s="12" t="s">
        <v>1201</v>
      </c>
      <c r="C830" s="11" t="s">
        <v>871</v>
      </c>
      <c r="D830" s="99">
        <v>6</v>
      </c>
      <c r="E830" s="14"/>
      <c r="F830" s="25">
        <f>D830-(D830*E830)</f>
        <v>6</v>
      </c>
      <c r="G830" s="16"/>
      <c r="H830" s="16"/>
      <c r="I830" s="13"/>
      <c r="J830" s="112" t="s">
        <v>227</v>
      </c>
    </row>
    <row r="831" spans="1:10" ht="12" customHeight="1">
      <c r="A831" s="256" t="s">
        <v>1200</v>
      </c>
      <c r="B831" s="12" t="s">
        <v>1719</v>
      </c>
      <c r="C831" s="11" t="s">
        <v>871</v>
      </c>
      <c r="D831" s="99">
        <v>15</v>
      </c>
      <c r="E831" s="99"/>
      <c r="F831" s="99">
        <v>15</v>
      </c>
      <c r="G831" s="16" t="s">
        <v>142</v>
      </c>
      <c r="H831" s="16">
        <v>2006</v>
      </c>
      <c r="I831" s="13"/>
      <c r="J831" s="110" t="s">
        <v>138</v>
      </c>
    </row>
    <row r="832" spans="1:10" ht="12" customHeight="1">
      <c r="A832" s="256" t="s">
        <v>1720</v>
      </c>
      <c r="B832" s="153" t="s">
        <v>1721</v>
      </c>
      <c r="C832" s="11" t="s">
        <v>871</v>
      </c>
      <c r="D832" s="100">
        <v>12</v>
      </c>
      <c r="E832" s="100"/>
      <c r="F832" s="100">
        <v>12</v>
      </c>
      <c r="G832" s="16" t="s">
        <v>142</v>
      </c>
      <c r="H832" s="16">
        <v>2006</v>
      </c>
      <c r="I832" s="241"/>
      <c r="J832" s="110" t="s">
        <v>138</v>
      </c>
    </row>
    <row r="833" spans="1:10" ht="12" customHeight="1">
      <c r="A833" s="256" t="s">
        <v>1722</v>
      </c>
      <c r="B833" s="153" t="s">
        <v>1723</v>
      </c>
      <c r="C833" s="17" t="s">
        <v>871</v>
      </c>
      <c r="D833" s="100">
        <v>35</v>
      </c>
      <c r="E833" s="100"/>
      <c r="F833" s="100">
        <v>35</v>
      </c>
      <c r="G833" s="16" t="s">
        <v>142</v>
      </c>
      <c r="H833" s="16">
        <v>2006</v>
      </c>
      <c r="I833" s="241"/>
      <c r="J833" s="110" t="s">
        <v>138</v>
      </c>
    </row>
    <row r="834" spans="1:10" ht="12" customHeight="1">
      <c r="A834" s="256" t="s">
        <v>1724</v>
      </c>
      <c r="B834" s="153" t="s">
        <v>1725</v>
      </c>
      <c r="C834" s="11" t="s">
        <v>871</v>
      </c>
      <c r="D834" s="100">
        <v>40</v>
      </c>
      <c r="E834" s="100"/>
      <c r="F834" s="100">
        <v>40</v>
      </c>
      <c r="G834" s="16" t="s">
        <v>142</v>
      </c>
      <c r="H834" s="16">
        <v>2006</v>
      </c>
      <c r="I834" s="241"/>
      <c r="J834" s="110" t="s">
        <v>138</v>
      </c>
    </row>
    <row r="835" spans="1:10" ht="12" customHeight="1">
      <c r="A835" s="256" t="s">
        <v>1726</v>
      </c>
      <c r="B835" s="153" t="s">
        <v>1727</v>
      </c>
      <c r="C835" s="17" t="s">
        <v>871</v>
      </c>
      <c r="D835" s="100">
        <v>55</v>
      </c>
      <c r="E835" s="100"/>
      <c r="F835" s="100">
        <v>55</v>
      </c>
      <c r="G835" s="16" t="s">
        <v>142</v>
      </c>
      <c r="H835" s="16">
        <v>2006</v>
      </c>
      <c r="I835" s="241"/>
      <c r="J835" s="110" t="s">
        <v>138</v>
      </c>
    </row>
    <row r="836" spans="1:10" ht="12" customHeight="1">
      <c r="A836" s="256" t="s">
        <v>1728</v>
      </c>
      <c r="B836" s="153" t="s">
        <v>1729</v>
      </c>
      <c r="C836" s="11" t="s">
        <v>871</v>
      </c>
      <c r="D836" s="100">
        <v>70</v>
      </c>
      <c r="E836" s="100"/>
      <c r="F836" s="100">
        <v>70</v>
      </c>
      <c r="G836" s="16" t="s">
        <v>142</v>
      </c>
      <c r="H836" s="16">
        <v>2006</v>
      </c>
      <c r="I836" s="241"/>
      <c r="J836" s="110" t="s">
        <v>138</v>
      </c>
    </row>
    <row r="837" spans="1:10" ht="12" customHeight="1">
      <c r="A837" s="256" t="s">
        <v>1730</v>
      </c>
      <c r="B837" s="153" t="s">
        <v>1731</v>
      </c>
      <c r="C837" s="17" t="s">
        <v>871</v>
      </c>
      <c r="D837" s="100">
        <v>35</v>
      </c>
      <c r="E837" s="100"/>
      <c r="F837" s="100">
        <v>35</v>
      </c>
      <c r="G837" s="16" t="s">
        <v>142</v>
      </c>
      <c r="H837" s="16">
        <v>2006</v>
      </c>
      <c r="I837" s="241"/>
      <c r="J837" s="110" t="s">
        <v>138</v>
      </c>
    </row>
    <row r="838" spans="1:10" ht="12" customHeight="1">
      <c r="A838" s="256" t="s">
        <v>1732</v>
      </c>
      <c r="B838" s="153" t="s">
        <v>1733</v>
      </c>
      <c r="C838" s="11" t="s">
        <v>871</v>
      </c>
      <c r="D838" s="100">
        <v>10</v>
      </c>
      <c r="E838" s="100"/>
      <c r="F838" s="100">
        <v>10</v>
      </c>
      <c r="G838" s="16" t="s">
        <v>142</v>
      </c>
      <c r="H838" s="16">
        <v>2006</v>
      </c>
      <c r="I838" s="241"/>
      <c r="J838" s="110" t="s">
        <v>138</v>
      </c>
    </row>
    <row r="839" spans="1:10" ht="12" customHeight="1">
      <c r="A839" s="256" t="s">
        <v>1734</v>
      </c>
      <c r="B839" s="153" t="s">
        <v>1735</v>
      </c>
      <c r="C839" s="17" t="s">
        <v>871</v>
      </c>
      <c r="D839" s="100">
        <v>60</v>
      </c>
      <c r="E839" s="100"/>
      <c r="F839" s="100">
        <v>60</v>
      </c>
      <c r="G839" s="16" t="s">
        <v>142</v>
      </c>
      <c r="H839" s="16">
        <v>2006</v>
      </c>
      <c r="I839" s="241"/>
      <c r="J839" s="110" t="s">
        <v>138</v>
      </c>
    </row>
    <row r="840" spans="1:10" ht="12" customHeight="1">
      <c r="A840" s="256" t="s">
        <v>1651</v>
      </c>
      <c r="B840" s="153" t="s">
        <v>1654</v>
      </c>
      <c r="C840" s="17" t="s">
        <v>871</v>
      </c>
      <c r="D840" s="100">
        <v>22</v>
      </c>
      <c r="E840" s="100">
        <v>0</v>
      </c>
      <c r="F840" s="25">
        <f>D840-(D840*E840)</f>
        <v>22</v>
      </c>
      <c r="G840" s="16" t="s">
        <v>142</v>
      </c>
      <c r="H840" s="16">
        <v>2008</v>
      </c>
      <c r="I840" s="241"/>
      <c r="J840" s="110" t="s">
        <v>1653</v>
      </c>
    </row>
    <row r="841" spans="1:10" ht="12" customHeight="1">
      <c r="A841" s="256" t="s">
        <v>1655</v>
      </c>
      <c r="B841" s="153" t="s">
        <v>1652</v>
      </c>
      <c r="C841" s="17" t="s">
        <v>871</v>
      </c>
      <c r="D841" s="100">
        <v>18</v>
      </c>
      <c r="E841" s="100">
        <v>0</v>
      </c>
      <c r="F841" s="25">
        <f>D841-(D841*E841)</f>
        <v>18</v>
      </c>
      <c r="G841" s="16" t="s">
        <v>142</v>
      </c>
      <c r="H841" s="16">
        <v>2008</v>
      </c>
      <c r="I841" s="241"/>
      <c r="J841" s="110" t="s">
        <v>1653</v>
      </c>
    </row>
    <row r="842" spans="1:10" ht="12" customHeight="1">
      <c r="A842" s="256" t="s">
        <v>1656</v>
      </c>
      <c r="B842" s="153" t="s">
        <v>1659</v>
      </c>
      <c r="C842" s="17" t="s">
        <v>871</v>
      </c>
      <c r="D842" s="100">
        <v>14</v>
      </c>
      <c r="E842" s="100">
        <v>0</v>
      </c>
      <c r="F842" s="25">
        <f>D842-(D842*E842)</f>
        <v>14</v>
      </c>
      <c r="G842" s="16" t="s">
        <v>142</v>
      </c>
      <c r="H842" s="16">
        <v>2008</v>
      </c>
      <c r="I842" s="241"/>
      <c r="J842" s="110" t="s">
        <v>1653</v>
      </c>
    </row>
    <row r="843" spans="1:10" ht="12" customHeight="1">
      <c r="A843" s="253"/>
      <c r="B843" s="12" t="s">
        <v>1690</v>
      </c>
      <c r="C843" s="17" t="s">
        <v>141</v>
      </c>
      <c r="D843" s="99">
        <v>140</v>
      </c>
      <c r="E843" s="14"/>
      <c r="F843" s="25">
        <f>D843-(D843*E843)</f>
        <v>140</v>
      </c>
      <c r="G843" s="16" t="s">
        <v>1151</v>
      </c>
      <c r="H843" s="16">
        <v>2005</v>
      </c>
      <c r="I843" s="13">
        <v>205</v>
      </c>
      <c r="J843" s="109" t="s">
        <v>931</v>
      </c>
    </row>
    <row r="844" spans="1:10" ht="12" customHeight="1">
      <c r="A844" s="257"/>
      <c r="B844" s="77" t="s">
        <v>1697</v>
      </c>
      <c r="D844" s="107"/>
      <c r="G844" s="16"/>
      <c r="H844" s="16"/>
      <c r="J844" s="109" t="s">
        <v>931</v>
      </c>
    </row>
    <row r="845" spans="2:10" ht="12" customHeight="1">
      <c r="B845" s="12" t="s">
        <v>1685</v>
      </c>
      <c r="C845" s="11" t="s">
        <v>141</v>
      </c>
      <c r="D845" s="107">
        <v>60</v>
      </c>
      <c r="E845" s="78"/>
      <c r="F845" s="25">
        <f aca="true" t="shared" si="27" ref="F845:F852">D845-(D845*E845)</f>
        <v>60</v>
      </c>
      <c r="G845" s="16" t="s">
        <v>1151</v>
      </c>
      <c r="H845" s="16">
        <v>2005</v>
      </c>
      <c r="I845" s="15"/>
      <c r="J845" s="109" t="s">
        <v>931</v>
      </c>
    </row>
    <row r="846" spans="2:10" ht="12" customHeight="1">
      <c r="B846" s="12" t="s">
        <v>1686</v>
      </c>
      <c r="C846" s="11" t="s">
        <v>141</v>
      </c>
      <c r="D846" s="107">
        <v>70</v>
      </c>
      <c r="E846" s="78"/>
      <c r="F846" s="25">
        <f t="shared" si="27"/>
        <v>70</v>
      </c>
      <c r="G846" s="16" t="s">
        <v>1151</v>
      </c>
      <c r="H846" s="16">
        <v>2005</v>
      </c>
      <c r="I846" s="15"/>
      <c r="J846" s="109" t="s">
        <v>931</v>
      </c>
    </row>
    <row r="847" spans="1:10" ht="12" customHeight="1">
      <c r="A847" s="255"/>
      <c r="B847" s="12" t="s">
        <v>1687</v>
      </c>
      <c r="C847" s="11" t="s">
        <v>141</v>
      </c>
      <c r="D847" s="99">
        <v>75</v>
      </c>
      <c r="E847" s="79"/>
      <c r="F847" s="25">
        <f t="shared" si="27"/>
        <v>75</v>
      </c>
      <c r="G847" s="16" t="s">
        <v>1151</v>
      </c>
      <c r="H847" s="16">
        <v>2005</v>
      </c>
      <c r="I847" s="13"/>
      <c r="J847" s="109" t="s">
        <v>931</v>
      </c>
    </row>
    <row r="848" spans="1:10" ht="12" customHeight="1">
      <c r="A848" s="253"/>
      <c r="B848" s="12" t="s">
        <v>1689</v>
      </c>
      <c r="C848" s="11" t="s">
        <v>141</v>
      </c>
      <c r="D848" s="99">
        <v>80</v>
      </c>
      <c r="E848" s="78"/>
      <c r="F848" s="25">
        <f t="shared" si="27"/>
        <v>80</v>
      </c>
      <c r="G848" s="16" t="s">
        <v>1151</v>
      </c>
      <c r="H848" s="16">
        <v>2005</v>
      </c>
      <c r="I848" s="80"/>
      <c r="J848" s="109" t="s">
        <v>931</v>
      </c>
    </row>
    <row r="849" spans="1:10" ht="12" customHeight="1">
      <c r="A849" s="253"/>
      <c r="B849" s="12" t="s">
        <v>1690</v>
      </c>
      <c r="C849" s="11" t="s">
        <v>141</v>
      </c>
      <c r="D849" s="99">
        <v>80</v>
      </c>
      <c r="E849" s="78"/>
      <c r="F849" s="25">
        <f t="shared" si="27"/>
        <v>80</v>
      </c>
      <c r="G849" s="16" t="s">
        <v>1151</v>
      </c>
      <c r="H849" s="16">
        <v>2005</v>
      </c>
      <c r="I849" s="80"/>
      <c r="J849" s="109" t="s">
        <v>931</v>
      </c>
    </row>
    <row r="850" spans="1:10" ht="12" customHeight="1">
      <c r="A850" s="255"/>
      <c r="B850" s="12" t="s">
        <v>1699</v>
      </c>
      <c r="C850" s="11" t="s">
        <v>1700</v>
      </c>
      <c r="D850" s="99">
        <v>135</v>
      </c>
      <c r="E850" s="79"/>
      <c r="F850" s="25">
        <f t="shared" si="27"/>
        <v>135</v>
      </c>
      <c r="G850" s="16" t="s">
        <v>1151</v>
      </c>
      <c r="H850" s="16">
        <v>2005</v>
      </c>
      <c r="I850" s="13"/>
      <c r="J850" s="109" t="s">
        <v>931</v>
      </c>
    </row>
    <row r="851" spans="1:10" ht="12" customHeight="1">
      <c r="A851" s="253"/>
      <c r="B851" s="10" t="s">
        <v>1701</v>
      </c>
      <c r="C851" s="11" t="s">
        <v>1700</v>
      </c>
      <c r="D851" s="99">
        <v>262</v>
      </c>
      <c r="E851" s="78"/>
      <c r="F851" s="25">
        <f t="shared" si="27"/>
        <v>262</v>
      </c>
      <c r="G851" s="16" t="s">
        <v>1151</v>
      </c>
      <c r="H851" s="16">
        <v>2005</v>
      </c>
      <c r="I851" s="80"/>
      <c r="J851" s="109" t="s">
        <v>931</v>
      </c>
    </row>
    <row r="852" spans="1:10" ht="12" customHeight="1">
      <c r="A852" s="253"/>
      <c r="B852" s="10" t="s">
        <v>1702</v>
      </c>
      <c r="C852" s="11" t="s">
        <v>1700</v>
      </c>
      <c r="D852" s="99">
        <v>282</v>
      </c>
      <c r="E852" s="78"/>
      <c r="F852" s="25">
        <f t="shared" si="27"/>
        <v>282</v>
      </c>
      <c r="G852" s="16" t="s">
        <v>1151</v>
      </c>
      <c r="H852" s="16">
        <v>2005</v>
      </c>
      <c r="I852" s="80"/>
      <c r="J852" s="109" t="s">
        <v>931</v>
      </c>
    </row>
    <row r="853" spans="1:10" ht="12" customHeight="1">
      <c r="A853" s="255"/>
      <c r="B853" s="77" t="s">
        <v>1703</v>
      </c>
      <c r="C853" s="11"/>
      <c r="D853" s="99"/>
      <c r="E853" s="79"/>
      <c r="G853" s="16"/>
      <c r="H853" s="16"/>
      <c r="I853" s="23"/>
      <c r="J853" s="109" t="s">
        <v>931</v>
      </c>
    </row>
    <row r="854" spans="1:10" ht="12" customHeight="1">
      <c r="A854" s="253"/>
      <c r="B854" s="77" t="s">
        <v>1708</v>
      </c>
      <c r="C854" s="17"/>
      <c r="D854" s="99"/>
      <c r="E854" s="79"/>
      <c r="G854" s="16"/>
      <c r="H854" s="16"/>
      <c r="I854" s="23"/>
      <c r="J854" s="109" t="s">
        <v>931</v>
      </c>
    </row>
    <row r="855" spans="2:10" ht="12" customHeight="1">
      <c r="B855" s="157" t="s">
        <v>1736</v>
      </c>
      <c r="C855" s="158"/>
      <c r="D855" s="158"/>
      <c r="E855" s="158"/>
      <c r="F855" s="158"/>
      <c r="G855" s="16"/>
      <c r="H855" s="16"/>
      <c r="I855" s="158"/>
      <c r="J855" s="110" t="s">
        <v>138</v>
      </c>
    </row>
    <row r="856" spans="2:10" ht="12" customHeight="1">
      <c r="B856" s="153" t="s">
        <v>1737</v>
      </c>
      <c r="C856" s="158" t="s">
        <v>871</v>
      </c>
      <c r="D856" s="100">
        <v>600</v>
      </c>
      <c r="E856" s="100"/>
      <c r="F856" s="100">
        <v>600</v>
      </c>
      <c r="G856" s="16" t="s">
        <v>142</v>
      </c>
      <c r="H856" s="16">
        <v>2006</v>
      </c>
      <c r="I856" s="158"/>
      <c r="J856" s="110" t="s">
        <v>138</v>
      </c>
    </row>
    <row r="857" spans="2:10" ht="12" customHeight="1">
      <c r="B857" s="153" t="s">
        <v>1738</v>
      </c>
      <c r="C857" s="158" t="s">
        <v>321</v>
      </c>
      <c r="D857" s="100">
        <v>90</v>
      </c>
      <c r="E857" s="100"/>
      <c r="F857" s="100">
        <v>90</v>
      </c>
      <c r="G857" s="16" t="s">
        <v>142</v>
      </c>
      <c r="H857" s="16">
        <v>2006</v>
      </c>
      <c r="I857" s="158"/>
      <c r="J857" s="110" t="s">
        <v>138</v>
      </c>
    </row>
    <row r="858" spans="2:10" ht="12" customHeight="1">
      <c r="B858" s="153" t="s">
        <v>1739</v>
      </c>
      <c r="C858" s="158" t="s">
        <v>321</v>
      </c>
      <c r="D858" s="100">
        <v>108</v>
      </c>
      <c r="E858" s="100"/>
      <c r="F858" s="100">
        <v>108</v>
      </c>
      <c r="G858" s="16" t="s">
        <v>142</v>
      </c>
      <c r="H858" s="16">
        <v>2006</v>
      </c>
      <c r="I858" s="158"/>
      <c r="J858" s="110" t="s">
        <v>138</v>
      </c>
    </row>
    <row r="859" spans="2:10" ht="12" customHeight="1">
      <c r="B859" s="153" t="s">
        <v>1740</v>
      </c>
      <c r="C859" s="158" t="s">
        <v>871</v>
      </c>
      <c r="D859" s="100">
        <v>425</v>
      </c>
      <c r="E859" s="100"/>
      <c r="F859" s="100">
        <v>425</v>
      </c>
      <c r="G859" s="16" t="s">
        <v>142</v>
      </c>
      <c r="H859" s="16">
        <v>2006</v>
      </c>
      <c r="I859" s="158"/>
      <c r="J859" s="110" t="s">
        <v>138</v>
      </c>
    </row>
    <row r="860" spans="2:10" ht="12" customHeight="1">
      <c r="B860" s="153" t="s">
        <v>1738</v>
      </c>
      <c r="C860" s="158" t="s">
        <v>321</v>
      </c>
      <c r="D860" s="100">
        <v>64</v>
      </c>
      <c r="E860" s="100"/>
      <c r="F860" s="100">
        <v>64</v>
      </c>
      <c r="G860" s="16" t="s">
        <v>142</v>
      </c>
      <c r="H860" s="16">
        <v>2006</v>
      </c>
      <c r="I860" s="158"/>
      <c r="J860" s="110" t="s">
        <v>138</v>
      </c>
    </row>
    <row r="861" spans="2:10" ht="12" customHeight="1">
      <c r="B861" s="153" t="s">
        <v>1739</v>
      </c>
      <c r="C861" s="158" t="s">
        <v>321</v>
      </c>
      <c r="D861" s="100">
        <v>77</v>
      </c>
      <c r="E861" s="100"/>
      <c r="F861" s="100">
        <v>77</v>
      </c>
      <c r="G861" s="16" t="s">
        <v>142</v>
      </c>
      <c r="H861" s="16">
        <v>2006</v>
      </c>
      <c r="I861" s="158"/>
      <c r="J861" s="110" t="s">
        <v>138</v>
      </c>
    </row>
    <row r="862" spans="2:10" ht="12" customHeight="1">
      <c r="B862" s="157" t="s">
        <v>1741</v>
      </c>
      <c r="C862" s="158"/>
      <c r="D862" s="158"/>
      <c r="E862" s="158"/>
      <c r="F862" s="158"/>
      <c r="G862" s="158"/>
      <c r="H862" s="158"/>
      <c r="I862" s="158"/>
      <c r="J862" s="110" t="s">
        <v>138</v>
      </c>
    </row>
    <row r="863" spans="2:10" ht="12" customHeight="1">
      <c r="B863" s="153" t="s">
        <v>1742</v>
      </c>
      <c r="C863" s="158" t="s">
        <v>1743</v>
      </c>
      <c r="D863" s="100">
        <v>37</v>
      </c>
      <c r="E863" s="100"/>
      <c r="F863" s="100">
        <v>37</v>
      </c>
      <c r="G863" s="34" t="s">
        <v>142</v>
      </c>
      <c r="H863" s="158">
        <v>2006</v>
      </c>
      <c r="I863" s="158"/>
      <c r="J863" s="110" t="s">
        <v>138</v>
      </c>
    </row>
    <row r="864" spans="2:10" ht="12" customHeight="1">
      <c r="B864" s="153" t="s">
        <v>1744</v>
      </c>
      <c r="C864" s="158" t="s">
        <v>1743</v>
      </c>
      <c r="D864" s="100">
        <v>45</v>
      </c>
      <c r="E864" s="100"/>
      <c r="F864" s="100">
        <v>45</v>
      </c>
      <c r="G864" s="34" t="s">
        <v>142</v>
      </c>
      <c r="H864" s="158">
        <v>2006</v>
      </c>
      <c r="I864" s="158"/>
      <c r="J864" s="110" t="s">
        <v>138</v>
      </c>
    </row>
    <row r="865" spans="2:10" ht="12" customHeight="1">
      <c r="B865" s="157" t="s">
        <v>1745</v>
      </c>
      <c r="C865" s="158"/>
      <c r="D865" s="158"/>
      <c r="E865" s="158"/>
      <c r="F865" s="158"/>
      <c r="G865" s="34"/>
      <c r="H865" s="158"/>
      <c r="I865" s="158"/>
      <c r="J865" s="110" t="s">
        <v>138</v>
      </c>
    </row>
    <row r="866" spans="2:10" ht="12" customHeight="1">
      <c r="B866" s="153" t="s">
        <v>1746</v>
      </c>
      <c r="C866" s="158" t="s">
        <v>1700</v>
      </c>
      <c r="D866" s="100">
        <v>19</v>
      </c>
      <c r="E866" s="100"/>
      <c r="F866" s="100">
        <v>19</v>
      </c>
      <c r="G866" s="34" t="s">
        <v>142</v>
      </c>
      <c r="H866" s="158">
        <v>2006</v>
      </c>
      <c r="I866" s="158"/>
      <c r="J866" s="110" t="s">
        <v>138</v>
      </c>
    </row>
    <row r="867" spans="2:10" ht="12" customHeight="1">
      <c r="B867" s="153" t="s">
        <v>1747</v>
      </c>
      <c r="C867" s="158" t="s">
        <v>1700</v>
      </c>
      <c r="D867" s="100">
        <v>20</v>
      </c>
      <c r="E867" s="100"/>
      <c r="F867" s="100">
        <v>20</v>
      </c>
      <c r="G867" s="34" t="s">
        <v>142</v>
      </c>
      <c r="H867" s="158">
        <v>2006</v>
      </c>
      <c r="I867" s="158"/>
      <c r="J867" s="110" t="s">
        <v>138</v>
      </c>
    </row>
    <row r="868" spans="2:10" ht="12" customHeight="1">
      <c r="B868" s="153" t="s">
        <v>1748</v>
      </c>
      <c r="C868" s="158" t="s">
        <v>1700</v>
      </c>
      <c r="D868" s="100">
        <v>21</v>
      </c>
      <c r="E868" s="100"/>
      <c r="F868" s="100">
        <v>21</v>
      </c>
      <c r="G868" s="34" t="s">
        <v>142</v>
      </c>
      <c r="H868" s="158">
        <v>2006</v>
      </c>
      <c r="I868" s="158"/>
      <c r="J868" s="110" t="s">
        <v>138</v>
      </c>
    </row>
    <row r="869" spans="2:10" ht="12" customHeight="1">
      <c r="B869" s="153" t="s">
        <v>1749</v>
      </c>
      <c r="C869" s="158" t="s">
        <v>1700</v>
      </c>
      <c r="D869" s="100">
        <v>22</v>
      </c>
      <c r="E869" s="100"/>
      <c r="F869" s="100">
        <v>22</v>
      </c>
      <c r="G869" s="34" t="s">
        <v>142</v>
      </c>
      <c r="H869" s="158">
        <v>2006</v>
      </c>
      <c r="I869" s="158"/>
      <c r="J869" s="110" t="s">
        <v>138</v>
      </c>
    </row>
    <row r="870" spans="2:10" ht="12" customHeight="1">
      <c r="B870" s="242" t="s">
        <v>53</v>
      </c>
      <c r="C870" s="220"/>
      <c r="D870" s="221"/>
      <c r="E870" s="222"/>
      <c r="F870" s="221"/>
      <c r="G870" s="221"/>
      <c r="H870" s="220"/>
      <c r="I870" s="221"/>
      <c r="J870" s="108" t="s">
        <v>209</v>
      </c>
    </row>
    <row r="871" spans="2:10" ht="12" customHeight="1">
      <c r="B871" s="219" t="s">
        <v>54</v>
      </c>
      <c r="C871" s="220" t="s">
        <v>214</v>
      </c>
      <c r="D871" s="221">
        <v>22</v>
      </c>
      <c r="E871" s="222">
        <v>0.05</v>
      </c>
      <c r="F871" s="221">
        <v>20.9</v>
      </c>
      <c r="G871" s="221" t="s">
        <v>55</v>
      </c>
      <c r="H871" s="220">
        <v>2006</v>
      </c>
      <c r="I871" s="223" t="s">
        <v>17</v>
      </c>
      <c r="J871" s="108" t="s">
        <v>209</v>
      </c>
    </row>
    <row r="872" spans="2:10" ht="12" customHeight="1">
      <c r="B872" s="248" t="s">
        <v>56</v>
      </c>
      <c r="C872" s="220"/>
      <c r="D872" s="221"/>
      <c r="E872" s="222"/>
      <c r="F872" s="221"/>
      <c r="G872" s="221"/>
      <c r="H872" s="220"/>
      <c r="I872" s="221"/>
      <c r="J872" s="108" t="s">
        <v>209</v>
      </c>
    </row>
    <row r="873" spans="2:10" ht="12" customHeight="1">
      <c r="B873" s="219" t="s">
        <v>57</v>
      </c>
      <c r="C873" s="220" t="s">
        <v>58</v>
      </c>
      <c r="D873" s="221">
        <v>28</v>
      </c>
      <c r="E873" s="222">
        <v>0.05</v>
      </c>
      <c r="F873" s="221">
        <v>26.6</v>
      </c>
      <c r="G873" s="221" t="s">
        <v>55</v>
      </c>
      <c r="H873" s="220">
        <v>2006</v>
      </c>
      <c r="I873" s="223" t="s">
        <v>17</v>
      </c>
      <c r="J873" s="108" t="s">
        <v>209</v>
      </c>
    </row>
    <row r="874" spans="2:10" ht="12" customHeight="1">
      <c r="B874" s="219" t="s">
        <v>59</v>
      </c>
      <c r="C874" s="220" t="s">
        <v>58</v>
      </c>
      <c r="D874" s="221">
        <v>32</v>
      </c>
      <c r="E874" s="222">
        <v>0.05</v>
      </c>
      <c r="F874" s="221">
        <v>30.4</v>
      </c>
      <c r="G874" s="221" t="s">
        <v>55</v>
      </c>
      <c r="H874" s="220">
        <v>2006</v>
      </c>
      <c r="I874" s="223" t="s">
        <v>17</v>
      </c>
      <c r="J874" s="108" t="s">
        <v>209</v>
      </c>
    </row>
    <row r="875" spans="2:10" ht="12" customHeight="1">
      <c r="B875" s="248" t="s">
        <v>60</v>
      </c>
      <c r="C875" s="219"/>
      <c r="D875" s="249"/>
      <c r="E875" s="222"/>
      <c r="F875" s="221"/>
      <c r="G875" s="249"/>
      <c r="H875" s="220"/>
      <c r="I875" s="249"/>
      <c r="J875" s="108" t="s">
        <v>209</v>
      </c>
    </row>
    <row r="876" spans="2:10" ht="12" customHeight="1">
      <c r="B876" s="219" t="s">
        <v>61</v>
      </c>
      <c r="C876" s="220" t="s">
        <v>871</v>
      </c>
      <c r="D876" s="249">
        <v>20</v>
      </c>
      <c r="E876" s="222">
        <v>0.05</v>
      </c>
      <c r="F876" s="221">
        <v>19</v>
      </c>
      <c r="G876" s="249" t="s">
        <v>50</v>
      </c>
      <c r="H876" s="220">
        <v>2006</v>
      </c>
      <c r="I876" s="223" t="s">
        <v>17</v>
      </c>
      <c r="J876" s="108" t="s">
        <v>209</v>
      </c>
    </row>
    <row r="877" spans="2:10" ht="12" customHeight="1">
      <c r="B877" s="219" t="s">
        <v>63</v>
      </c>
      <c r="C877" s="220" t="s">
        <v>871</v>
      </c>
      <c r="D877" s="249">
        <v>25</v>
      </c>
      <c r="E877" s="222">
        <v>0.05</v>
      </c>
      <c r="F877" s="221">
        <v>23.75</v>
      </c>
      <c r="G877" s="249" t="s">
        <v>50</v>
      </c>
      <c r="H877" s="220">
        <v>2006</v>
      </c>
      <c r="I877" s="223" t="s">
        <v>17</v>
      </c>
      <c r="J877" s="108" t="s">
        <v>209</v>
      </c>
    </row>
    <row r="878" spans="2:10" ht="12" customHeight="1">
      <c r="B878" s="219" t="s">
        <v>64</v>
      </c>
      <c r="C878" s="219" t="s">
        <v>871</v>
      </c>
      <c r="D878" s="249">
        <v>15</v>
      </c>
      <c r="E878" s="222">
        <v>0.05</v>
      </c>
      <c r="F878" s="221">
        <v>14.25</v>
      </c>
      <c r="G878" s="221" t="s">
        <v>65</v>
      </c>
      <c r="H878" s="220">
        <v>2006</v>
      </c>
      <c r="I878" s="223" t="s">
        <v>17</v>
      </c>
      <c r="J878" s="108" t="s">
        <v>209</v>
      </c>
    </row>
    <row r="879" spans="1:10" ht="12" customHeight="1">
      <c r="A879" s="253"/>
      <c r="B879" s="19" t="s">
        <v>1591</v>
      </c>
      <c r="C879" s="11"/>
      <c r="D879" s="99"/>
      <c r="E879" s="14"/>
      <c r="G879" s="16"/>
      <c r="H879" s="16"/>
      <c r="I879" s="13"/>
      <c r="J879" s="111" t="s">
        <v>347</v>
      </c>
    </row>
    <row r="880" spans="1:10" ht="12" customHeight="1">
      <c r="A880" s="253"/>
      <c r="B880" s="16" t="s">
        <v>1592</v>
      </c>
      <c r="C880" s="11" t="s">
        <v>328</v>
      </c>
      <c r="D880" s="99">
        <v>232</v>
      </c>
      <c r="E880" s="14">
        <v>0.35</v>
      </c>
      <c r="F880" s="25">
        <f>D880-(D880*E880)</f>
        <v>150.8</v>
      </c>
      <c r="G880" s="16" t="s">
        <v>1568</v>
      </c>
      <c r="H880" s="16">
        <v>2005</v>
      </c>
      <c r="I880" s="13"/>
      <c r="J880" s="111" t="s">
        <v>347</v>
      </c>
    </row>
    <row r="881" spans="1:10" ht="12" customHeight="1">
      <c r="A881" s="253"/>
      <c r="B881" s="16" t="s">
        <v>1593</v>
      </c>
      <c r="C881" s="11" t="s">
        <v>328</v>
      </c>
      <c r="D881" s="99">
        <v>332</v>
      </c>
      <c r="E881" s="14">
        <v>0.35</v>
      </c>
      <c r="F881" s="25">
        <f>D881-(D881*E881)</f>
        <v>215.8</v>
      </c>
      <c r="G881" s="16" t="s">
        <v>1568</v>
      </c>
      <c r="H881" s="16">
        <v>2005</v>
      </c>
      <c r="I881" s="13"/>
      <c r="J881" s="111" t="s">
        <v>347</v>
      </c>
    </row>
    <row r="882" spans="1:10" ht="12" customHeight="1">
      <c r="A882" s="253"/>
      <c r="B882" s="16" t="s">
        <v>1594</v>
      </c>
      <c r="C882" s="11" t="s">
        <v>328</v>
      </c>
      <c r="D882" s="99">
        <v>500</v>
      </c>
      <c r="E882" s="14">
        <v>0.35</v>
      </c>
      <c r="F882" s="25">
        <f>D882-(D882*E882)</f>
        <v>325</v>
      </c>
      <c r="G882" s="16" t="s">
        <v>1568</v>
      </c>
      <c r="H882" s="16">
        <v>2005</v>
      </c>
      <c r="I882" s="13"/>
      <c r="J882" s="111" t="s">
        <v>347</v>
      </c>
    </row>
    <row r="883" spans="1:10" ht="12" customHeight="1">
      <c r="A883" s="253"/>
      <c r="B883" s="16" t="s">
        <v>1595</v>
      </c>
      <c r="C883" s="11" t="s">
        <v>328</v>
      </c>
      <c r="D883" s="99">
        <v>645</v>
      </c>
      <c r="E883" s="14">
        <v>0.35</v>
      </c>
      <c r="F883" s="25">
        <f>D883-(D883*E883)</f>
        <v>419.25</v>
      </c>
      <c r="G883" s="16" t="s">
        <v>1568</v>
      </c>
      <c r="H883" s="16">
        <v>2005</v>
      </c>
      <c r="I883" s="13"/>
      <c r="J883" s="111" t="s">
        <v>347</v>
      </c>
    </row>
    <row r="884" spans="1:10" ht="12" customHeight="1">
      <c r="A884" s="253"/>
      <c r="B884" s="16" t="s">
        <v>1596</v>
      </c>
      <c r="C884" s="11" t="s">
        <v>328</v>
      </c>
      <c r="D884" s="99">
        <v>960</v>
      </c>
      <c r="E884" s="14">
        <v>0.1</v>
      </c>
      <c r="F884" s="25">
        <f>D884-(D884*E884)</f>
        <v>864</v>
      </c>
      <c r="G884" s="16" t="s">
        <v>1568</v>
      </c>
      <c r="H884" s="16">
        <v>2005</v>
      </c>
      <c r="I884" s="13"/>
      <c r="J884" s="111" t="s">
        <v>347</v>
      </c>
    </row>
  </sheetData>
  <printOptions gridLines="1"/>
  <pageMargins left="0.43" right="0.17" top="0.7874015748031497" bottom="0.72" header="0.37" footer="0.43"/>
  <pageSetup horizontalDpi="600" verticalDpi="600" orientation="portrait" paperSize="9" r:id="rId2"/>
  <headerFooter alignWithMargins="0">
    <oddHeader>&amp;LEcole technique de la construction
&amp;CANNEXE 2 / 
 PRIX DE BASE&amp;RConduite de travaux     Page - &amp;P -</oddHeader>
    <oddFooter>&amp;L&amp;9A. Krummenacher&amp;C&amp;9Page - &amp;P -&amp;R&amp;9&amp;F/&amp;A/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7"/>
  <sheetViews>
    <sheetView zoomScale="115" zoomScaleNormal="115" workbookViewId="0" topLeftCell="A1">
      <pane ySplit="1" topLeftCell="BM323" activePane="bottomLeft" state="frozen"/>
      <selection pane="topLeft" activeCell="A1" sqref="A1"/>
      <selection pane="bottomLeft" activeCell="A2" sqref="A2:J336"/>
    </sheetView>
  </sheetViews>
  <sheetFormatPr defaultColWidth="11.421875" defaultRowHeight="12.75"/>
  <cols>
    <col min="1" max="1" width="9.57421875" style="10" customWidth="1"/>
    <col min="2" max="2" width="32.140625" style="10" customWidth="1"/>
    <col min="3" max="3" width="4.8515625" style="20" customWidth="1"/>
    <col min="4" max="4" width="7.421875" style="26" customWidth="1"/>
    <col min="5" max="5" width="5.421875" style="21" customWidth="1"/>
    <col min="6" max="6" width="7.28125" style="25" customWidth="1"/>
    <col min="7" max="7" width="9.421875" style="10" customWidth="1"/>
    <col min="8" max="8" width="5.140625" style="10" customWidth="1"/>
    <col min="9" max="9" width="8.57421875" style="10" customWidth="1"/>
    <col min="10" max="10" width="9.28125" style="10" customWidth="1"/>
    <col min="11" max="11" width="11.421875" style="45" customWidth="1"/>
    <col min="12" max="16384" width="11.421875" style="10" customWidth="1"/>
  </cols>
  <sheetData>
    <row r="1" spans="1:9" ht="12">
      <c r="A1" s="5" t="s">
        <v>128</v>
      </c>
      <c r="B1" s="6" t="s">
        <v>129</v>
      </c>
      <c r="C1" s="5" t="s">
        <v>130</v>
      </c>
      <c r="D1" s="98" t="s">
        <v>131</v>
      </c>
      <c r="E1" s="8" t="s">
        <v>132</v>
      </c>
      <c r="F1" s="96" t="s">
        <v>133</v>
      </c>
      <c r="G1" s="9" t="s">
        <v>134</v>
      </c>
      <c r="H1" s="9" t="s">
        <v>135</v>
      </c>
      <c r="I1" s="7" t="s">
        <v>136</v>
      </c>
    </row>
    <row r="2" spans="1:10" ht="12">
      <c r="A2" s="56">
        <v>2.843</v>
      </c>
      <c r="B2" s="57" t="s">
        <v>1210</v>
      </c>
      <c r="D2" s="105"/>
      <c r="E2" s="33"/>
      <c r="G2" s="41"/>
      <c r="H2" s="34"/>
      <c r="I2" s="72"/>
      <c r="J2" s="112" t="s">
        <v>227</v>
      </c>
    </row>
    <row r="3" spans="1:10" ht="12">
      <c r="A3" s="24" t="s">
        <v>225</v>
      </c>
      <c r="B3" s="22" t="s">
        <v>226</v>
      </c>
      <c r="C3" s="22"/>
      <c r="D3" s="25"/>
      <c r="G3" s="26"/>
      <c r="H3" s="26"/>
      <c r="I3" s="25"/>
      <c r="J3" s="112" t="s">
        <v>227</v>
      </c>
    </row>
    <row r="4" spans="1:10" ht="12">
      <c r="A4" s="24" t="s">
        <v>228</v>
      </c>
      <c r="B4" s="22" t="s">
        <v>1211</v>
      </c>
      <c r="C4" s="22"/>
      <c r="D4" s="25"/>
      <c r="G4" s="26"/>
      <c r="H4" s="26"/>
      <c r="I4" s="25"/>
      <c r="J4" s="112" t="s">
        <v>227</v>
      </c>
    </row>
    <row r="5" spans="1:10" ht="12">
      <c r="A5" s="24" t="s">
        <v>229</v>
      </c>
      <c r="B5" s="22" t="s">
        <v>1212</v>
      </c>
      <c r="C5" s="22"/>
      <c r="D5" s="25"/>
      <c r="G5" s="26"/>
      <c r="H5" s="26"/>
      <c r="I5" s="25"/>
      <c r="J5" s="112" t="s">
        <v>227</v>
      </c>
    </row>
    <row r="6" spans="1:10" ht="12">
      <c r="A6" s="27" t="s">
        <v>1213</v>
      </c>
      <c r="B6" s="20" t="s">
        <v>1214</v>
      </c>
      <c r="C6" s="20" t="s">
        <v>214</v>
      </c>
      <c r="D6" s="25">
        <v>109</v>
      </c>
      <c r="E6" s="21">
        <v>0.1</v>
      </c>
      <c r="F6" s="25">
        <f aca="true" t="shared" si="0" ref="F6:F12">D6-(D6*E6)</f>
        <v>98.1</v>
      </c>
      <c r="G6" s="26" t="s">
        <v>1215</v>
      </c>
      <c r="H6" s="26">
        <v>2006</v>
      </c>
      <c r="I6" s="25">
        <v>137</v>
      </c>
      <c r="J6" s="112" t="s">
        <v>227</v>
      </c>
    </row>
    <row r="7" spans="1:10" ht="12">
      <c r="A7" s="27" t="s">
        <v>230</v>
      </c>
      <c r="B7" s="20" t="s">
        <v>1216</v>
      </c>
      <c r="C7" s="20" t="s">
        <v>214</v>
      </c>
      <c r="D7" s="25">
        <v>117</v>
      </c>
      <c r="E7" s="21">
        <v>0.1</v>
      </c>
      <c r="F7" s="25">
        <f t="shared" si="0"/>
        <v>105.3</v>
      </c>
      <c r="G7" s="26" t="s">
        <v>1215</v>
      </c>
      <c r="H7" s="26">
        <v>2006</v>
      </c>
      <c r="I7" s="25">
        <v>147</v>
      </c>
      <c r="J7" s="112" t="s">
        <v>227</v>
      </c>
    </row>
    <row r="8" spans="1:10" ht="12">
      <c r="A8" s="27" t="s">
        <v>231</v>
      </c>
      <c r="B8" s="20" t="s">
        <v>1217</v>
      </c>
      <c r="C8" s="20" t="s">
        <v>214</v>
      </c>
      <c r="D8" s="25">
        <v>125</v>
      </c>
      <c r="E8" s="21">
        <v>0.1</v>
      </c>
      <c r="F8" s="25">
        <f t="shared" si="0"/>
        <v>112.5</v>
      </c>
      <c r="G8" s="26" t="s">
        <v>1215</v>
      </c>
      <c r="H8" s="26">
        <v>2006</v>
      </c>
      <c r="I8" s="25">
        <v>157</v>
      </c>
      <c r="J8" s="112" t="s">
        <v>227</v>
      </c>
    </row>
    <row r="9" spans="1:10" ht="12">
      <c r="A9" s="27" t="s">
        <v>1218</v>
      </c>
      <c r="B9" s="20" t="s">
        <v>1219</v>
      </c>
      <c r="C9" s="20" t="s">
        <v>214</v>
      </c>
      <c r="D9" s="25">
        <v>133</v>
      </c>
      <c r="E9" s="21">
        <v>0.1</v>
      </c>
      <c r="F9" s="25">
        <f t="shared" si="0"/>
        <v>119.7</v>
      </c>
      <c r="G9" s="26" t="s">
        <v>1215</v>
      </c>
      <c r="H9" s="26">
        <v>2006</v>
      </c>
      <c r="I9" s="25">
        <v>166</v>
      </c>
      <c r="J9" s="112" t="s">
        <v>227</v>
      </c>
    </row>
    <row r="10" spans="1:10" ht="12">
      <c r="A10" s="27" t="s">
        <v>1220</v>
      </c>
      <c r="B10" s="20" t="s">
        <v>1221</v>
      </c>
      <c r="C10" s="20" t="s">
        <v>214</v>
      </c>
      <c r="D10" s="25">
        <v>141</v>
      </c>
      <c r="E10" s="21">
        <v>0.1</v>
      </c>
      <c r="F10" s="25">
        <f t="shared" si="0"/>
        <v>126.9</v>
      </c>
      <c r="G10" s="26" t="s">
        <v>1215</v>
      </c>
      <c r="H10" s="26">
        <v>2006</v>
      </c>
      <c r="I10" s="25">
        <v>176</v>
      </c>
      <c r="J10" s="112" t="s">
        <v>227</v>
      </c>
    </row>
    <row r="11" spans="1:10" ht="12">
      <c r="A11" s="27" t="s">
        <v>1222</v>
      </c>
      <c r="B11" s="20" t="s">
        <v>1223</v>
      </c>
      <c r="C11" s="20" t="s">
        <v>214</v>
      </c>
      <c r="D11" s="25">
        <v>149</v>
      </c>
      <c r="E11" s="21">
        <v>0.1</v>
      </c>
      <c r="F11" s="25">
        <f t="shared" si="0"/>
        <v>134.1</v>
      </c>
      <c r="G11" s="26" t="s">
        <v>1215</v>
      </c>
      <c r="H11" s="26">
        <v>2006</v>
      </c>
      <c r="I11" s="25">
        <v>186</v>
      </c>
      <c r="J11" s="112" t="s">
        <v>227</v>
      </c>
    </row>
    <row r="12" spans="1:10" ht="12">
      <c r="A12" s="27" t="s">
        <v>1224</v>
      </c>
      <c r="B12" s="20" t="s">
        <v>1225</v>
      </c>
      <c r="C12" s="20" t="s">
        <v>214</v>
      </c>
      <c r="D12" s="25">
        <v>153</v>
      </c>
      <c r="E12" s="21">
        <v>0.1</v>
      </c>
      <c r="F12" s="25">
        <f t="shared" si="0"/>
        <v>137.7</v>
      </c>
      <c r="G12" s="26" t="s">
        <v>1215</v>
      </c>
      <c r="H12" s="26">
        <v>2006</v>
      </c>
      <c r="I12" s="25">
        <v>195</v>
      </c>
      <c r="J12" s="112" t="s">
        <v>227</v>
      </c>
    </row>
    <row r="13" spans="1:10" ht="12">
      <c r="A13" s="24" t="s">
        <v>232</v>
      </c>
      <c r="B13" s="22" t="s">
        <v>1226</v>
      </c>
      <c r="C13" s="22"/>
      <c r="D13" s="25"/>
      <c r="G13" s="26"/>
      <c r="H13" s="26"/>
      <c r="I13" s="25"/>
      <c r="J13" s="112" t="s">
        <v>227</v>
      </c>
    </row>
    <row r="14" spans="1:10" ht="12">
      <c r="A14" s="24" t="s">
        <v>1227</v>
      </c>
      <c r="B14" s="22" t="s">
        <v>1228</v>
      </c>
      <c r="C14" s="22"/>
      <c r="D14" s="25"/>
      <c r="G14" s="26"/>
      <c r="H14" s="26"/>
      <c r="I14" s="25"/>
      <c r="J14" s="112" t="s">
        <v>227</v>
      </c>
    </row>
    <row r="15" spans="1:10" ht="12">
      <c r="A15" s="27" t="s">
        <v>1227</v>
      </c>
      <c r="B15" s="20" t="s">
        <v>1229</v>
      </c>
      <c r="C15" s="20" t="s">
        <v>214</v>
      </c>
      <c r="D15" s="25">
        <v>149</v>
      </c>
      <c r="E15" s="21">
        <v>0.1</v>
      </c>
      <c r="F15" s="25">
        <f>D15-(D15*E15)</f>
        <v>134.1</v>
      </c>
      <c r="G15" s="26" t="s">
        <v>1215</v>
      </c>
      <c r="H15" s="26">
        <v>2006</v>
      </c>
      <c r="I15" s="25">
        <v>176</v>
      </c>
      <c r="J15" s="112" t="s">
        <v>227</v>
      </c>
    </row>
    <row r="16" spans="1:10" ht="12">
      <c r="A16" s="27" t="s">
        <v>1227</v>
      </c>
      <c r="B16" s="20" t="s">
        <v>1230</v>
      </c>
      <c r="C16" s="20" t="s">
        <v>214</v>
      </c>
      <c r="D16" s="25">
        <v>147</v>
      </c>
      <c r="E16" s="21">
        <v>0.1</v>
      </c>
      <c r="F16" s="25">
        <f>D16-(D16*E16)</f>
        <v>132.3</v>
      </c>
      <c r="G16" s="26" t="s">
        <v>1215</v>
      </c>
      <c r="H16" s="26">
        <v>2006</v>
      </c>
      <c r="I16" s="25">
        <v>190</v>
      </c>
      <c r="J16" s="112" t="s">
        <v>227</v>
      </c>
    </row>
    <row r="17" spans="1:10" ht="12">
      <c r="A17" s="24" t="s">
        <v>1231</v>
      </c>
      <c r="B17" s="22" t="s">
        <v>1232</v>
      </c>
      <c r="C17" s="22"/>
      <c r="D17" s="25"/>
      <c r="G17" s="26"/>
      <c r="H17" s="26"/>
      <c r="I17" s="25"/>
      <c r="J17" s="112" t="s">
        <v>227</v>
      </c>
    </row>
    <row r="18" spans="1:10" ht="12">
      <c r="A18" s="27" t="s">
        <v>1231</v>
      </c>
      <c r="B18" s="20" t="s">
        <v>1233</v>
      </c>
      <c r="C18" s="20" t="s">
        <v>214</v>
      </c>
      <c r="D18" s="25">
        <v>163</v>
      </c>
      <c r="E18" s="21">
        <v>0.1</v>
      </c>
      <c r="F18" s="25">
        <f>D18-(D18*E18)</f>
        <v>146.7</v>
      </c>
      <c r="G18" s="26" t="s">
        <v>1215</v>
      </c>
      <c r="H18" s="26">
        <v>2006</v>
      </c>
      <c r="I18" s="25">
        <v>201</v>
      </c>
      <c r="J18" s="112" t="s">
        <v>227</v>
      </c>
    </row>
    <row r="19" spans="1:10" ht="12">
      <c r="A19" s="27" t="s">
        <v>1231</v>
      </c>
      <c r="B19" s="20" t="s">
        <v>1234</v>
      </c>
      <c r="C19" s="20" t="s">
        <v>214</v>
      </c>
      <c r="D19" s="25">
        <v>162</v>
      </c>
      <c r="E19" s="21">
        <v>0.1</v>
      </c>
      <c r="F19" s="25">
        <f>D19-(D19*E19)</f>
        <v>145.8</v>
      </c>
      <c r="G19" s="26" t="s">
        <v>1215</v>
      </c>
      <c r="H19" s="26">
        <v>2006</v>
      </c>
      <c r="I19" s="25">
        <v>201</v>
      </c>
      <c r="J19" s="112" t="s">
        <v>227</v>
      </c>
    </row>
    <row r="20" spans="1:11" s="77" customFormat="1" ht="12">
      <c r="A20" s="24" t="s">
        <v>1235</v>
      </c>
      <c r="B20" s="22" t="s">
        <v>1236</v>
      </c>
      <c r="C20" s="22"/>
      <c r="D20" s="113"/>
      <c r="E20" s="114"/>
      <c r="F20" s="113"/>
      <c r="G20" s="115"/>
      <c r="H20" s="115"/>
      <c r="I20" s="113"/>
      <c r="J20" s="112" t="s">
        <v>227</v>
      </c>
      <c r="K20" s="45"/>
    </row>
    <row r="21" spans="1:10" ht="12">
      <c r="A21" s="27" t="s">
        <v>1235</v>
      </c>
      <c r="B21" s="20" t="s">
        <v>1237</v>
      </c>
      <c r="C21" s="20" t="s">
        <v>214</v>
      </c>
      <c r="D21" s="25">
        <v>159</v>
      </c>
      <c r="E21" s="21">
        <v>0.1</v>
      </c>
      <c r="F21" s="25">
        <f>D21-(D21*E21)</f>
        <v>143.1</v>
      </c>
      <c r="G21" s="26" t="s">
        <v>1215</v>
      </c>
      <c r="H21" s="26">
        <v>2006</v>
      </c>
      <c r="I21" s="25">
        <v>217</v>
      </c>
      <c r="J21" s="112" t="s">
        <v>227</v>
      </c>
    </row>
    <row r="22" spans="1:11" s="77" customFormat="1" ht="12">
      <c r="A22" s="24" t="s">
        <v>1238</v>
      </c>
      <c r="B22" s="22" t="s">
        <v>1239</v>
      </c>
      <c r="C22" s="22"/>
      <c r="D22" s="113"/>
      <c r="E22" s="114"/>
      <c r="F22" s="113"/>
      <c r="G22" s="115"/>
      <c r="H22" s="115"/>
      <c r="I22" s="113"/>
      <c r="J22" s="112" t="s">
        <v>227</v>
      </c>
      <c r="K22" s="45"/>
    </row>
    <row r="23" spans="1:10" ht="12">
      <c r="A23" s="27" t="s">
        <v>1238</v>
      </c>
      <c r="B23" s="20" t="s">
        <v>1240</v>
      </c>
      <c r="C23" s="20" t="s">
        <v>214</v>
      </c>
      <c r="D23" s="25">
        <v>169</v>
      </c>
      <c r="E23" s="21">
        <v>0.1</v>
      </c>
      <c r="F23" s="25">
        <f>D23-(D23*E23)</f>
        <v>152.1</v>
      </c>
      <c r="G23" s="26" t="s">
        <v>1215</v>
      </c>
      <c r="H23" s="26">
        <v>2006</v>
      </c>
      <c r="I23" s="25">
        <v>217</v>
      </c>
      <c r="J23" s="112" t="s">
        <v>227</v>
      </c>
    </row>
    <row r="24" spans="1:11" s="77" customFormat="1" ht="12">
      <c r="A24" s="24" t="s">
        <v>1241</v>
      </c>
      <c r="B24" s="22" t="s">
        <v>1242</v>
      </c>
      <c r="C24" s="22"/>
      <c r="D24" s="113"/>
      <c r="E24" s="114"/>
      <c r="F24" s="113"/>
      <c r="G24" s="115"/>
      <c r="H24" s="115"/>
      <c r="I24" s="113"/>
      <c r="J24" s="112" t="s">
        <v>227</v>
      </c>
      <c r="K24" s="45"/>
    </row>
    <row r="25" spans="1:10" ht="12">
      <c r="A25" s="27" t="s">
        <v>1241</v>
      </c>
      <c r="B25" s="20" t="s">
        <v>1243</v>
      </c>
      <c r="C25" s="20" t="s">
        <v>214</v>
      </c>
      <c r="D25" s="25">
        <v>176</v>
      </c>
      <c r="E25" s="21">
        <v>0.1</v>
      </c>
      <c r="F25" s="25">
        <f>D25-(D25*E25)</f>
        <v>158.4</v>
      </c>
      <c r="G25" s="26" t="s">
        <v>1215</v>
      </c>
      <c r="H25" s="26">
        <v>2006</v>
      </c>
      <c r="I25" s="25">
        <v>217</v>
      </c>
      <c r="J25" s="112" t="s">
        <v>227</v>
      </c>
    </row>
    <row r="26" spans="1:10" ht="12">
      <c r="A26" s="27" t="s">
        <v>1241</v>
      </c>
      <c r="B26" s="20" t="s">
        <v>1244</v>
      </c>
      <c r="C26" s="20" t="s">
        <v>214</v>
      </c>
      <c r="D26" s="25">
        <v>171</v>
      </c>
      <c r="E26" s="21">
        <v>0.1</v>
      </c>
      <c r="F26" s="25">
        <f>D26-(D26*E26)</f>
        <v>153.9</v>
      </c>
      <c r="G26" s="26" t="s">
        <v>1215</v>
      </c>
      <c r="H26" s="26">
        <v>2006</v>
      </c>
      <c r="I26" s="25">
        <v>217</v>
      </c>
      <c r="J26" s="112" t="s">
        <v>227</v>
      </c>
    </row>
    <row r="27" spans="1:11" s="77" customFormat="1" ht="12">
      <c r="A27" s="24" t="s">
        <v>1245</v>
      </c>
      <c r="B27" s="22" t="s">
        <v>1246</v>
      </c>
      <c r="C27" s="22"/>
      <c r="D27" s="113"/>
      <c r="E27" s="114"/>
      <c r="F27" s="113"/>
      <c r="G27" s="115"/>
      <c r="H27" s="115"/>
      <c r="I27" s="113"/>
      <c r="J27" s="112" t="s">
        <v>227</v>
      </c>
      <c r="K27" s="45"/>
    </row>
    <row r="28" spans="1:10" ht="12">
      <c r="A28" s="27" t="s">
        <v>1245</v>
      </c>
      <c r="B28" s="20" t="s">
        <v>1247</v>
      </c>
      <c r="C28" s="20" t="s">
        <v>214</v>
      </c>
      <c r="D28" s="25">
        <v>171</v>
      </c>
      <c r="E28" s="21">
        <v>0.1</v>
      </c>
      <c r="F28" s="25">
        <f>D28-(D28*E28)</f>
        <v>153.9</v>
      </c>
      <c r="G28" s="26" t="s">
        <v>1215</v>
      </c>
      <c r="H28" s="26">
        <v>2006</v>
      </c>
      <c r="I28" s="25">
        <v>217</v>
      </c>
      <c r="J28" s="112" t="s">
        <v>227</v>
      </c>
    </row>
    <row r="29" spans="1:10" ht="12">
      <c r="A29" s="27" t="s">
        <v>1245</v>
      </c>
      <c r="B29" s="20" t="s">
        <v>1248</v>
      </c>
      <c r="C29" s="20" t="s">
        <v>214</v>
      </c>
      <c r="D29" s="25">
        <v>167</v>
      </c>
      <c r="E29" s="21">
        <v>0.1</v>
      </c>
      <c r="F29" s="25">
        <f>D29-(D29*E29)</f>
        <v>150.3</v>
      </c>
      <c r="G29" s="26" t="s">
        <v>1215</v>
      </c>
      <c r="H29" s="26">
        <v>2006</v>
      </c>
      <c r="I29" s="25">
        <v>217</v>
      </c>
      <c r="J29" s="112" t="s">
        <v>227</v>
      </c>
    </row>
    <row r="30" spans="1:10" ht="12">
      <c r="A30" s="24" t="s">
        <v>1249</v>
      </c>
      <c r="B30" s="22" t="s">
        <v>1250</v>
      </c>
      <c r="C30" s="22"/>
      <c r="D30" s="25"/>
      <c r="G30" s="26"/>
      <c r="H30" s="26"/>
      <c r="I30" s="25"/>
      <c r="J30" s="112" t="s">
        <v>227</v>
      </c>
    </row>
    <row r="31" spans="1:10" ht="12">
      <c r="A31" s="27" t="s">
        <v>1249</v>
      </c>
      <c r="B31" s="20" t="s">
        <v>1251</v>
      </c>
      <c r="C31" s="20" t="s">
        <v>214</v>
      </c>
      <c r="D31" s="25">
        <v>162</v>
      </c>
      <c r="E31" s="21">
        <v>0.1</v>
      </c>
      <c r="F31" s="25">
        <f aca="true" t="shared" si="1" ref="F31:F36">D31-(D31*E31)</f>
        <v>145.8</v>
      </c>
      <c r="G31" s="26" t="s">
        <v>1215</v>
      </c>
      <c r="H31" s="26">
        <v>2006</v>
      </c>
      <c r="I31" s="25">
        <v>190</v>
      </c>
      <c r="J31" s="112" t="s">
        <v>227</v>
      </c>
    </row>
    <row r="32" spans="1:10" ht="12">
      <c r="A32" s="27" t="s">
        <v>1249</v>
      </c>
      <c r="B32" s="20" t="s">
        <v>1252</v>
      </c>
      <c r="C32" s="20" t="s">
        <v>214</v>
      </c>
      <c r="D32" s="25">
        <v>169</v>
      </c>
      <c r="E32" s="21">
        <v>0.1</v>
      </c>
      <c r="F32" s="25">
        <f t="shared" si="1"/>
        <v>152.1</v>
      </c>
      <c r="G32" s="26" t="s">
        <v>1215</v>
      </c>
      <c r="H32" s="26">
        <v>2006</v>
      </c>
      <c r="I32" s="25">
        <v>190</v>
      </c>
      <c r="J32" s="112" t="s">
        <v>227</v>
      </c>
    </row>
    <row r="33" spans="1:10" ht="12">
      <c r="A33" s="27" t="s">
        <v>1249</v>
      </c>
      <c r="B33" s="20" t="s">
        <v>1253</v>
      </c>
      <c r="C33" s="20" t="s">
        <v>214</v>
      </c>
      <c r="D33" s="25">
        <v>149</v>
      </c>
      <c r="E33" s="21">
        <v>0.1</v>
      </c>
      <c r="F33" s="25">
        <f t="shared" si="1"/>
        <v>134.1</v>
      </c>
      <c r="G33" s="26" t="s">
        <v>1215</v>
      </c>
      <c r="H33" s="26">
        <v>2006</v>
      </c>
      <c r="I33" s="25">
        <v>190</v>
      </c>
      <c r="J33" s="112" t="s">
        <v>227</v>
      </c>
    </row>
    <row r="34" spans="1:10" ht="12">
      <c r="A34" s="27" t="s">
        <v>1249</v>
      </c>
      <c r="B34" s="20" t="s">
        <v>1253</v>
      </c>
      <c r="C34" s="20" t="s">
        <v>214</v>
      </c>
      <c r="D34" s="25">
        <v>158</v>
      </c>
      <c r="E34" s="21">
        <v>0.1</v>
      </c>
      <c r="F34" s="25">
        <f t="shared" si="1"/>
        <v>142.2</v>
      </c>
      <c r="G34" s="26" t="s">
        <v>1215</v>
      </c>
      <c r="H34" s="26">
        <v>2006</v>
      </c>
      <c r="I34" s="25">
        <v>190</v>
      </c>
      <c r="J34" s="112" t="s">
        <v>227</v>
      </c>
    </row>
    <row r="35" spans="1:10" ht="12">
      <c r="A35" s="27" t="s">
        <v>1249</v>
      </c>
      <c r="B35" s="20" t="s">
        <v>1254</v>
      </c>
      <c r="C35" s="20" t="s">
        <v>214</v>
      </c>
      <c r="D35" s="25">
        <v>165</v>
      </c>
      <c r="E35" s="21">
        <v>0.1</v>
      </c>
      <c r="F35" s="25">
        <f t="shared" si="1"/>
        <v>148.5</v>
      </c>
      <c r="G35" s="26" t="s">
        <v>1215</v>
      </c>
      <c r="H35" s="26">
        <v>2006</v>
      </c>
      <c r="I35" s="25">
        <v>190</v>
      </c>
      <c r="J35" s="112" t="s">
        <v>227</v>
      </c>
    </row>
    <row r="36" spans="1:10" ht="12">
      <c r="A36" s="27" t="s">
        <v>1249</v>
      </c>
      <c r="B36" s="20" t="s">
        <v>1255</v>
      </c>
      <c r="C36" s="20" t="s">
        <v>214</v>
      </c>
      <c r="D36" s="25">
        <v>161</v>
      </c>
      <c r="E36" s="21">
        <v>0.1</v>
      </c>
      <c r="F36" s="25">
        <f t="shared" si="1"/>
        <v>144.9</v>
      </c>
      <c r="G36" s="26" t="s">
        <v>1215</v>
      </c>
      <c r="H36" s="26">
        <v>2006</v>
      </c>
      <c r="I36" s="25">
        <v>190</v>
      </c>
      <c r="J36" s="112" t="s">
        <v>227</v>
      </c>
    </row>
    <row r="37" spans="1:10" ht="12">
      <c r="A37" s="24" t="s">
        <v>1256</v>
      </c>
      <c r="B37" s="22" t="s">
        <v>233</v>
      </c>
      <c r="C37" s="22"/>
      <c r="D37" s="25"/>
      <c r="G37" s="26"/>
      <c r="H37" s="26"/>
      <c r="I37" s="25"/>
      <c r="J37" s="112" t="s">
        <v>227</v>
      </c>
    </row>
    <row r="38" spans="1:10" ht="12">
      <c r="A38" s="27" t="s">
        <v>1257</v>
      </c>
      <c r="B38" s="20" t="s">
        <v>1258</v>
      </c>
      <c r="C38" s="20" t="s">
        <v>214</v>
      </c>
      <c r="D38" s="25">
        <v>238</v>
      </c>
      <c r="E38" s="21">
        <v>0.05</v>
      </c>
      <c r="F38" s="25">
        <f>D38-(D38*E38)</f>
        <v>226.1</v>
      </c>
      <c r="G38" s="26" t="s">
        <v>1215</v>
      </c>
      <c r="H38" s="26">
        <v>2006</v>
      </c>
      <c r="I38" s="25">
        <v>276</v>
      </c>
      <c r="J38" s="112" t="s">
        <v>227</v>
      </c>
    </row>
    <row r="39" spans="1:11" s="77" customFormat="1" ht="12">
      <c r="A39" s="24" t="s">
        <v>1259</v>
      </c>
      <c r="B39" s="22" t="s">
        <v>1260</v>
      </c>
      <c r="C39" s="22"/>
      <c r="D39" s="113"/>
      <c r="E39" s="114"/>
      <c r="F39" s="113"/>
      <c r="G39" s="115"/>
      <c r="H39" s="115"/>
      <c r="I39" s="113"/>
      <c r="J39" s="112" t="s">
        <v>227</v>
      </c>
      <c r="K39" s="45"/>
    </row>
    <row r="40" spans="1:10" ht="12">
      <c r="A40" s="27" t="s">
        <v>1261</v>
      </c>
      <c r="B40" s="20" t="s">
        <v>1262</v>
      </c>
      <c r="C40" s="20" t="s">
        <v>214</v>
      </c>
      <c r="D40" s="25">
        <v>185</v>
      </c>
      <c r="E40" s="21">
        <v>0.1</v>
      </c>
      <c r="F40" s="25">
        <f>D40-(D40*E40)</f>
        <v>166.5</v>
      </c>
      <c r="G40" s="26" t="s">
        <v>1215</v>
      </c>
      <c r="H40" s="26">
        <v>2006</v>
      </c>
      <c r="I40" s="25"/>
      <c r="J40" s="112" t="s">
        <v>227</v>
      </c>
    </row>
    <row r="41" spans="1:10" ht="12">
      <c r="A41" s="27" t="s">
        <v>1263</v>
      </c>
      <c r="B41" s="20" t="s">
        <v>1264</v>
      </c>
      <c r="C41" s="20" t="s">
        <v>214</v>
      </c>
      <c r="D41" s="25">
        <v>185</v>
      </c>
      <c r="E41" s="21">
        <v>0.1</v>
      </c>
      <c r="F41" s="25">
        <f>D41-(D41*E41)</f>
        <v>166.5</v>
      </c>
      <c r="G41" s="26" t="s">
        <v>1215</v>
      </c>
      <c r="H41" s="26">
        <v>2006</v>
      </c>
      <c r="I41" s="25"/>
      <c r="J41" s="112" t="s">
        <v>227</v>
      </c>
    </row>
    <row r="42" spans="1:10" ht="12">
      <c r="A42" s="24" t="s">
        <v>236</v>
      </c>
      <c r="B42" s="22" t="s">
        <v>237</v>
      </c>
      <c r="C42" s="22"/>
      <c r="D42" s="25"/>
      <c r="G42" s="26"/>
      <c r="H42" s="26"/>
      <c r="I42" s="25"/>
      <c r="J42" s="112" t="s">
        <v>227</v>
      </c>
    </row>
    <row r="43" spans="1:10" ht="12">
      <c r="A43" s="24" t="s">
        <v>238</v>
      </c>
      <c r="B43" s="22" t="s">
        <v>1265</v>
      </c>
      <c r="C43" s="22"/>
      <c r="D43" s="25"/>
      <c r="G43" s="26"/>
      <c r="H43" s="26"/>
      <c r="I43" s="25"/>
      <c r="J43" s="112" t="s">
        <v>227</v>
      </c>
    </row>
    <row r="44" spans="1:10" ht="12">
      <c r="A44" s="27" t="s">
        <v>1266</v>
      </c>
      <c r="B44" s="20" t="s">
        <v>1267</v>
      </c>
      <c r="C44" s="20" t="s">
        <v>214</v>
      </c>
      <c r="D44" s="25">
        <v>143</v>
      </c>
      <c r="E44" s="21">
        <v>0.1</v>
      </c>
      <c r="F44" s="25">
        <f>D44-(D44*E44)</f>
        <v>128.7</v>
      </c>
      <c r="G44" s="26" t="s">
        <v>1215</v>
      </c>
      <c r="H44" s="26">
        <v>2006</v>
      </c>
      <c r="I44" s="25">
        <v>181</v>
      </c>
      <c r="J44" s="112" t="s">
        <v>227</v>
      </c>
    </row>
    <row r="45" spans="1:10" ht="12">
      <c r="A45" s="27" t="s">
        <v>1268</v>
      </c>
      <c r="B45" s="20" t="s">
        <v>1269</v>
      </c>
      <c r="C45" s="20" t="s">
        <v>214</v>
      </c>
      <c r="D45" s="25">
        <v>159</v>
      </c>
      <c r="E45" s="21">
        <v>0.1</v>
      </c>
      <c r="F45" s="25">
        <f>D45-(D45*E45)</f>
        <v>143.1</v>
      </c>
      <c r="G45" s="26" t="s">
        <v>1215</v>
      </c>
      <c r="H45" s="26">
        <v>2006</v>
      </c>
      <c r="I45" s="25">
        <v>200</v>
      </c>
      <c r="J45" s="112" t="s">
        <v>227</v>
      </c>
    </row>
    <row r="46" spans="1:10" ht="12">
      <c r="A46" s="27" t="s">
        <v>1270</v>
      </c>
      <c r="B46" s="20" t="s">
        <v>1271</v>
      </c>
      <c r="C46" s="20" t="s">
        <v>214</v>
      </c>
      <c r="D46" s="25">
        <v>175</v>
      </c>
      <c r="E46" s="21">
        <v>0.1</v>
      </c>
      <c r="F46" s="25">
        <f>D46-(D46*E46)</f>
        <v>157.5</v>
      </c>
      <c r="G46" s="26" t="s">
        <v>1215</v>
      </c>
      <c r="H46" s="26">
        <v>2006</v>
      </c>
      <c r="I46" s="25">
        <v>220</v>
      </c>
      <c r="J46" s="112" t="s">
        <v>227</v>
      </c>
    </row>
    <row r="47" spans="1:9" ht="12">
      <c r="A47" s="24" t="s">
        <v>239</v>
      </c>
      <c r="B47" s="22" t="s">
        <v>240</v>
      </c>
      <c r="C47" s="22"/>
      <c r="D47" s="25"/>
      <c r="G47" s="26"/>
      <c r="H47" s="26"/>
      <c r="I47" s="25"/>
    </row>
    <row r="48" spans="1:10" ht="12">
      <c r="A48" s="18" t="s">
        <v>1272</v>
      </c>
      <c r="B48" s="19" t="s">
        <v>925</v>
      </c>
      <c r="C48" s="17"/>
      <c r="D48" s="99"/>
      <c r="E48" s="14"/>
      <c r="G48" s="28"/>
      <c r="H48" s="16"/>
      <c r="I48" s="13"/>
      <c r="J48" s="112" t="s">
        <v>227</v>
      </c>
    </row>
    <row r="49" spans="1:10" ht="12">
      <c r="A49" s="11" t="s">
        <v>1273</v>
      </c>
      <c r="B49" s="16" t="s">
        <v>926</v>
      </c>
      <c r="C49" s="17" t="s">
        <v>308</v>
      </c>
      <c r="D49" s="99">
        <v>31.3</v>
      </c>
      <c r="E49" s="14">
        <v>0.1</v>
      </c>
      <c r="F49" s="25">
        <f>D49-(D49*E49)</f>
        <v>28.17</v>
      </c>
      <c r="G49" s="28" t="s">
        <v>1274</v>
      </c>
      <c r="H49" s="16">
        <v>2006</v>
      </c>
      <c r="I49" s="13">
        <v>38.8</v>
      </c>
      <c r="J49" s="112" t="s">
        <v>227</v>
      </c>
    </row>
    <row r="50" spans="1:10" ht="12">
      <c r="A50" s="18" t="s">
        <v>1275</v>
      </c>
      <c r="B50" s="19" t="s">
        <v>927</v>
      </c>
      <c r="C50" s="17"/>
      <c r="D50" s="99"/>
      <c r="E50" s="14"/>
      <c r="G50" s="28"/>
      <c r="H50" s="16"/>
      <c r="I50" s="13"/>
      <c r="J50" s="112" t="s">
        <v>227</v>
      </c>
    </row>
    <row r="51" spans="1:10" ht="12">
      <c r="A51" s="11" t="s">
        <v>1276</v>
      </c>
      <c r="B51" s="16" t="s">
        <v>928</v>
      </c>
      <c r="C51" s="17" t="s">
        <v>308</v>
      </c>
      <c r="D51" s="99">
        <v>21.9</v>
      </c>
      <c r="E51" s="14">
        <v>0.1</v>
      </c>
      <c r="F51" s="25">
        <f>D51-(D51*E51)</f>
        <v>19.709999999999997</v>
      </c>
      <c r="G51" s="28" t="s">
        <v>1274</v>
      </c>
      <c r="H51" s="16">
        <v>2006</v>
      </c>
      <c r="I51" s="13">
        <v>27.2</v>
      </c>
      <c r="J51" s="112" t="s">
        <v>227</v>
      </c>
    </row>
    <row r="52" spans="1:10" ht="12">
      <c r="A52" s="18" t="s">
        <v>1277</v>
      </c>
      <c r="B52" s="19" t="s">
        <v>1278</v>
      </c>
      <c r="C52" s="17"/>
      <c r="D52" s="99"/>
      <c r="E52" s="14"/>
      <c r="G52" s="28"/>
      <c r="H52" s="16"/>
      <c r="I52" s="13"/>
      <c r="J52" s="112" t="s">
        <v>227</v>
      </c>
    </row>
    <row r="53" spans="1:10" ht="12">
      <c r="A53" s="11" t="s">
        <v>1279</v>
      </c>
      <c r="B53" s="16" t="s">
        <v>1280</v>
      </c>
      <c r="C53" s="17" t="s">
        <v>308</v>
      </c>
      <c r="D53" s="99">
        <v>21</v>
      </c>
      <c r="E53" s="14">
        <v>0.1</v>
      </c>
      <c r="F53" s="25">
        <f>D53-(D53*E53)</f>
        <v>18.9</v>
      </c>
      <c r="G53" s="28" t="s">
        <v>1274</v>
      </c>
      <c r="H53" s="16">
        <v>2006</v>
      </c>
      <c r="I53" s="13">
        <v>26</v>
      </c>
      <c r="J53" s="112" t="s">
        <v>227</v>
      </c>
    </row>
    <row r="54" spans="1:10" ht="12">
      <c r="A54" s="18" t="s">
        <v>1281</v>
      </c>
      <c r="B54" s="19" t="s">
        <v>1282</v>
      </c>
      <c r="C54" s="17"/>
      <c r="D54" s="99"/>
      <c r="E54" s="14"/>
      <c r="G54" s="28"/>
      <c r="H54" s="16"/>
      <c r="I54" s="13"/>
      <c r="J54" s="112" t="s">
        <v>227</v>
      </c>
    </row>
    <row r="55" spans="1:10" ht="12">
      <c r="A55" s="11" t="s">
        <v>1283</v>
      </c>
      <c r="B55" s="16" t="s">
        <v>1284</v>
      </c>
      <c r="C55" s="17" t="s">
        <v>308</v>
      </c>
      <c r="D55" s="99">
        <v>18.9</v>
      </c>
      <c r="E55" s="14">
        <v>0.1</v>
      </c>
      <c r="F55" s="25">
        <f>D55-(D55*E55)</f>
        <v>17.009999999999998</v>
      </c>
      <c r="G55" s="28" t="s">
        <v>1274</v>
      </c>
      <c r="H55" s="16">
        <v>2006</v>
      </c>
      <c r="I55" s="13">
        <v>23.4</v>
      </c>
      <c r="J55" s="112" t="s">
        <v>227</v>
      </c>
    </row>
    <row r="56" spans="1:10" ht="12">
      <c r="A56" s="18" t="s">
        <v>581</v>
      </c>
      <c r="B56" s="19" t="s">
        <v>1285</v>
      </c>
      <c r="C56" s="38"/>
      <c r="D56" s="99"/>
      <c r="E56" s="14"/>
      <c r="G56" s="16"/>
      <c r="H56" s="16"/>
      <c r="I56" s="13"/>
      <c r="J56" s="112" t="s">
        <v>227</v>
      </c>
    </row>
    <row r="57" spans="1:10" ht="12">
      <c r="A57" s="11" t="s">
        <v>582</v>
      </c>
      <c r="B57" s="16" t="s">
        <v>1286</v>
      </c>
      <c r="C57" s="17" t="s">
        <v>308</v>
      </c>
      <c r="D57" s="99">
        <v>7.15</v>
      </c>
      <c r="E57" s="14">
        <v>0.3</v>
      </c>
      <c r="F57" s="25">
        <f>D57-(D57*E57)</f>
        <v>5.005000000000001</v>
      </c>
      <c r="G57" s="28" t="s">
        <v>1274</v>
      </c>
      <c r="H57" s="16">
        <v>9.06</v>
      </c>
      <c r="I57" s="13">
        <v>10.7</v>
      </c>
      <c r="J57" s="112" t="s">
        <v>227</v>
      </c>
    </row>
    <row r="58" spans="1:10" ht="12">
      <c r="A58" s="11" t="s">
        <v>583</v>
      </c>
      <c r="B58" s="16" t="s">
        <v>1287</v>
      </c>
      <c r="C58" s="17" t="s">
        <v>308</v>
      </c>
      <c r="D58" s="99">
        <v>8.15</v>
      </c>
      <c r="E58" s="14">
        <v>0.3</v>
      </c>
      <c r="F58" s="25">
        <f>D58-(D58*E58)</f>
        <v>5.705</v>
      </c>
      <c r="G58" s="28" t="s">
        <v>1274</v>
      </c>
      <c r="H58" s="16">
        <v>9.06</v>
      </c>
      <c r="I58" s="13">
        <v>13.8</v>
      </c>
      <c r="J58" s="112" t="s">
        <v>227</v>
      </c>
    </row>
    <row r="59" spans="1:10" ht="12">
      <c r="A59" s="11" t="s">
        <v>584</v>
      </c>
      <c r="B59" s="16" t="s">
        <v>1288</v>
      </c>
      <c r="C59" s="17" t="s">
        <v>308</v>
      </c>
      <c r="D59" s="99">
        <v>11.4</v>
      </c>
      <c r="E59" s="14">
        <v>0.3</v>
      </c>
      <c r="F59" s="25">
        <f>D59-(D59*E59)</f>
        <v>7.98</v>
      </c>
      <c r="G59" s="28" t="s">
        <v>1274</v>
      </c>
      <c r="H59" s="16">
        <v>9.06</v>
      </c>
      <c r="I59" s="13">
        <v>14.6</v>
      </c>
      <c r="J59" s="112" t="s">
        <v>227</v>
      </c>
    </row>
    <row r="60" spans="1:10" ht="12">
      <c r="A60" s="11" t="s">
        <v>585</v>
      </c>
      <c r="B60" s="16" t="s">
        <v>1289</v>
      </c>
      <c r="C60" s="17" t="s">
        <v>308</v>
      </c>
      <c r="D60" s="99">
        <v>17.3</v>
      </c>
      <c r="E60" s="14">
        <v>0.3</v>
      </c>
      <c r="F60" s="25">
        <f>D60-(D60*E60)</f>
        <v>12.11</v>
      </c>
      <c r="G60" s="28" t="s">
        <v>1274</v>
      </c>
      <c r="H60" s="16">
        <v>9.06</v>
      </c>
      <c r="I60" s="13">
        <v>22.1</v>
      </c>
      <c r="J60" s="112" t="s">
        <v>227</v>
      </c>
    </row>
    <row r="61" spans="1:10" ht="12">
      <c r="A61" s="11" t="s">
        <v>586</v>
      </c>
      <c r="B61" s="16" t="s">
        <v>1290</v>
      </c>
      <c r="C61" s="17" t="s">
        <v>308</v>
      </c>
      <c r="D61" s="99">
        <v>29.95</v>
      </c>
      <c r="E61" s="14">
        <v>0.3</v>
      </c>
      <c r="F61" s="25">
        <f>D61-(D61*E61)</f>
        <v>20.965</v>
      </c>
      <c r="G61" s="28" t="s">
        <v>1274</v>
      </c>
      <c r="H61" s="16">
        <v>9.06</v>
      </c>
      <c r="I61" s="13">
        <v>38.4</v>
      </c>
      <c r="J61" s="112" t="s">
        <v>227</v>
      </c>
    </row>
    <row r="62" spans="1:10" ht="12">
      <c r="A62" s="18" t="s">
        <v>587</v>
      </c>
      <c r="B62" s="19" t="s">
        <v>1291</v>
      </c>
      <c r="C62" s="38"/>
      <c r="D62" s="99"/>
      <c r="E62" s="14"/>
      <c r="G62" s="16"/>
      <c r="H62" s="16"/>
      <c r="I62" s="13"/>
      <c r="J62" s="112" t="s">
        <v>227</v>
      </c>
    </row>
    <row r="63" spans="1:10" ht="12">
      <c r="A63" s="11" t="s">
        <v>588</v>
      </c>
      <c r="B63" s="16" t="s">
        <v>589</v>
      </c>
      <c r="C63" s="17" t="s">
        <v>328</v>
      </c>
      <c r="D63" s="99">
        <v>3.6</v>
      </c>
      <c r="E63" s="14">
        <v>0.35</v>
      </c>
      <c r="F63" s="25">
        <f aca="true" t="shared" si="2" ref="F63:F77">D63-(D63*E63)</f>
        <v>2.34</v>
      </c>
      <c r="G63" s="28" t="s">
        <v>1274</v>
      </c>
      <c r="H63" s="16">
        <v>9.06</v>
      </c>
      <c r="I63" s="13">
        <v>6.2</v>
      </c>
      <c r="J63" s="112" t="s">
        <v>227</v>
      </c>
    </row>
    <row r="64" spans="1:10" ht="12">
      <c r="A64" s="11" t="s">
        <v>590</v>
      </c>
      <c r="B64" s="16" t="s">
        <v>591</v>
      </c>
      <c r="C64" s="17" t="s">
        <v>328</v>
      </c>
      <c r="D64" s="99">
        <v>5.2</v>
      </c>
      <c r="E64" s="14">
        <v>0.35</v>
      </c>
      <c r="F64" s="25">
        <f t="shared" si="2"/>
        <v>3.3800000000000003</v>
      </c>
      <c r="G64" s="28" t="s">
        <v>1274</v>
      </c>
      <c r="H64" s="16">
        <v>9.06</v>
      </c>
      <c r="I64" s="13">
        <v>9</v>
      </c>
      <c r="J64" s="112" t="s">
        <v>227</v>
      </c>
    </row>
    <row r="65" spans="1:10" ht="12">
      <c r="A65" s="11" t="s">
        <v>592</v>
      </c>
      <c r="B65" s="16" t="s">
        <v>593</v>
      </c>
      <c r="C65" s="17" t="s">
        <v>328</v>
      </c>
      <c r="D65" s="99">
        <v>7.8</v>
      </c>
      <c r="E65" s="14">
        <v>0.35</v>
      </c>
      <c r="F65" s="25">
        <f t="shared" si="2"/>
        <v>5.07</v>
      </c>
      <c r="G65" s="28" t="s">
        <v>1274</v>
      </c>
      <c r="H65" s="16">
        <v>9.06</v>
      </c>
      <c r="I65" s="13">
        <v>13.5</v>
      </c>
      <c r="J65" s="112" t="s">
        <v>227</v>
      </c>
    </row>
    <row r="66" spans="1:10" ht="12">
      <c r="A66" s="11" t="s">
        <v>594</v>
      </c>
      <c r="B66" s="16" t="s">
        <v>595</v>
      </c>
      <c r="C66" s="17" t="s">
        <v>328</v>
      </c>
      <c r="D66" s="99">
        <v>16.5</v>
      </c>
      <c r="E66" s="14">
        <v>0.35</v>
      </c>
      <c r="F66" s="25">
        <f t="shared" si="2"/>
        <v>10.725000000000001</v>
      </c>
      <c r="G66" s="28" t="s">
        <v>1274</v>
      </c>
      <c r="H66" s="16">
        <v>9.06</v>
      </c>
      <c r="I66" s="13">
        <v>28.5</v>
      </c>
      <c r="J66" s="112" t="s">
        <v>227</v>
      </c>
    </row>
    <row r="67" spans="1:10" ht="12">
      <c r="A67" s="11" t="s">
        <v>596</v>
      </c>
      <c r="B67" s="16" t="s">
        <v>597</v>
      </c>
      <c r="C67" s="17" t="s">
        <v>328</v>
      </c>
      <c r="D67" s="99">
        <v>70</v>
      </c>
      <c r="E67" s="14">
        <v>0.35</v>
      </c>
      <c r="F67" s="25">
        <f t="shared" si="2"/>
        <v>45.5</v>
      </c>
      <c r="G67" s="28" t="s">
        <v>1274</v>
      </c>
      <c r="H67" s="16">
        <v>9.06</v>
      </c>
      <c r="I67" s="13">
        <v>121</v>
      </c>
      <c r="J67" s="112" t="s">
        <v>227</v>
      </c>
    </row>
    <row r="68" spans="1:10" ht="12">
      <c r="A68" s="11" t="s">
        <v>598</v>
      </c>
      <c r="B68" s="16" t="s">
        <v>599</v>
      </c>
      <c r="C68" s="17" t="s">
        <v>328</v>
      </c>
      <c r="D68" s="99">
        <v>3.6</v>
      </c>
      <c r="E68" s="14">
        <v>0.35</v>
      </c>
      <c r="F68" s="25">
        <f t="shared" si="2"/>
        <v>2.34</v>
      </c>
      <c r="G68" s="28" t="s">
        <v>1274</v>
      </c>
      <c r="H68" s="16">
        <v>9.06</v>
      </c>
      <c r="I68" s="13">
        <v>6.2</v>
      </c>
      <c r="J68" s="112" t="s">
        <v>227</v>
      </c>
    </row>
    <row r="69" spans="1:10" ht="12">
      <c r="A69" s="11" t="s">
        <v>600</v>
      </c>
      <c r="B69" s="16" t="s">
        <v>601</v>
      </c>
      <c r="C69" s="17" t="s">
        <v>328</v>
      </c>
      <c r="D69" s="99">
        <v>5.2</v>
      </c>
      <c r="E69" s="14">
        <v>0.35</v>
      </c>
      <c r="F69" s="25">
        <f t="shared" si="2"/>
        <v>3.3800000000000003</v>
      </c>
      <c r="G69" s="28" t="s">
        <v>1274</v>
      </c>
      <c r="H69" s="16">
        <v>9.06</v>
      </c>
      <c r="I69" s="13">
        <v>9</v>
      </c>
      <c r="J69" s="112" t="s">
        <v>227</v>
      </c>
    </row>
    <row r="70" spans="1:10" ht="12">
      <c r="A70" s="11" t="s">
        <v>602</v>
      </c>
      <c r="B70" s="16" t="s">
        <v>603</v>
      </c>
      <c r="C70" s="17" t="s">
        <v>328</v>
      </c>
      <c r="D70" s="99">
        <v>7.8</v>
      </c>
      <c r="E70" s="14">
        <v>0.35</v>
      </c>
      <c r="F70" s="25">
        <f t="shared" si="2"/>
        <v>5.07</v>
      </c>
      <c r="G70" s="28" t="s">
        <v>1274</v>
      </c>
      <c r="H70" s="16">
        <v>9.06</v>
      </c>
      <c r="I70" s="13">
        <v>13.5</v>
      </c>
      <c r="J70" s="112" t="s">
        <v>227</v>
      </c>
    </row>
    <row r="71" spans="1:10" ht="12">
      <c r="A71" s="11" t="s">
        <v>604</v>
      </c>
      <c r="B71" s="16" t="s">
        <v>605</v>
      </c>
      <c r="C71" s="17" t="s">
        <v>328</v>
      </c>
      <c r="D71" s="99">
        <v>16.5</v>
      </c>
      <c r="E71" s="14">
        <v>0.35</v>
      </c>
      <c r="F71" s="25">
        <f t="shared" si="2"/>
        <v>10.725000000000001</v>
      </c>
      <c r="G71" s="28" t="s">
        <v>1274</v>
      </c>
      <c r="H71" s="16">
        <v>9.06</v>
      </c>
      <c r="I71" s="13">
        <v>20.5</v>
      </c>
      <c r="J71" s="112" t="s">
        <v>227</v>
      </c>
    </row>
    <row r="72" spans="1:10" ht="12">
      <c r="A72" s="11" t="s">
        <v>1292</v>
      </c>
      <c r="B72" s="16" t="s">
        <v>1297</v>
      </c>
      <c r="C72" s="17" t="s">
        <v>328</v>
      </c>
      <c r="D72" s="99">
        <v>78</v>
      </c>
      <c r="E72" s="14">
        <v>0.35</v>
      </c>
      <c r="F72" s="25">
        <f t="shared" si="2"/>
        <v>50.7</v>
      </c>
      <c r="G72" s="28" t="s">
        <v>1274</v>
      </c>
      <c r="H72" s="16">
        <v>9.06</v>
      </c>
      <c r="I72" s="13">
        <v>96.5</v>
      </c>
      <c r="J72" s="112" t="s">
        <v>227</v>
      </c>
    </row>
    <row r="73" spans="1:10" ht="12">
      <c r="A73" s="11" t="s">
        <v>606</v>
      </c>
      <c r="B73" s="16" t="s">
        <v>607</v>
      </c>
      <c r="C73" s="17" t="s">
        <v>328</v>
      </c>
      <c r="D73" s="99">
        <v>4.2</v>
      </c>
      <c r="E73" s="14">
        <v>0.35</v>
      </c>
      <c r="F73" s="25">
        <f t="shared" si="2"/>
        <v>2.7300000000000004</v>
      </c>
      <c r="G73" s="28" t="s">
        <v>1274</v>
      </c>
      <c r="H73" s="16">
        <v>9.06</v>
      </c>
      <c r="I73" s="13">
        <v>7.2</v>
      </c>
      <c r="J73" s="112" t="s">
        <v>227</v>
      </c>
    </row>
    <row r="74" spans="1:10" ht="12">
      <c r="A74" s="11" t="s">
        <v>608</v>
      </c>
      <c r="B74" s="16" t="s">
        <v>609</v>
      </c>
      <c r="C74" s="17" t="s">
        <v>328</v>
      </c>
      <c r="D74" s="99">
        <v>6.2</v>
      </c>
      <c r="E74" s="14">
        <v>0.35</v>
      </c>
      <c r="F74" s="25">
        <f t="shared" si="2"/>
        <v>4.03</v>
      </c>
      <c r="G74" s="28" t="s">
        <v>1274</v>
      </c>
      <c r="H74" s="16">
        <v>9.06</v>
      </c>
      <c r="I74" s="13">
        <v>10.7</v>
      </c>
      <c r="J74" s="112" t="s">
        <v>227</v>
      </c>
    </row>
    <row r="75" spans="1:10" ht="12">
      <c r="A75" s="11" t="s">
        <v>610</v>
      </c>
      <c r="B75" s="16" t="s">
        <v>611</v>
      </c>
      <c r="C75" s="17" t="s">
        <v>328</v>
      </c>
      <c r="D75" s="99">
        <v>9.1</v>
      </c>
      <c r="E75" s="14">
        <v>0.35</v>
      </c>
      <c r="F75" s="25">
        <f t="shared" si="2"/>
        <v>5.915</v>
      </c>
      <c r="G75" s="28" t="s">
        <v>1274</v>
      </c>
      <c r="H75" s="16">
        <v>9.06</v>
      </c>
      <c r="I75" s="13">
        <v>15.7</v>
      </c>
      <c r="J75" s="112" t="s">
        <v>227</v>
      </c>
    </row>
    <row r="76" spans="1:10" ht="12">
      <c r="A76" s="11" t="s">
        <v>612</v>
      </c>
      <c r="B76" s="16" t="s">
        <v>613</v>
      </c>
      <c r="C76" s="17" t="s">
        <v>328</v>
      </c>
      <c r="D76" s="99">
        <v>19</v>
      </c>
      <c r="E76" s="14">
        <v>0.35</v>
      </c>
      <c r="F76" s="25">
        <f t="shared" si="2"/>
        <v>12.350000000000001</v>
      </c>
      <c r="G76" s="28" t="s">
        <v>1274</v>
      </c>
      <c r="H76" s="16">
        <v>9.06</v>
      </c>
      <c r="I76" s="13">
        <v>32.9</v>
      </c>
      <c r="J76" s="112" t="s">
        <v>227</v>
      </c>
    </row>
    <row r="77" spans="1:10" ht="12">
      <c r="A77" s="11" t="s">
        <v>614</v>
      </c>
      <c r="B77" s="16" t="s">
        <v>615</v>
      </c>
      <c r="C77" s="17" t="s">
        <v>328</v>
      </c>
      <c r="D77" s="99">
        <v>94</v>
      </c>
      <c r="E77" s="14">
        <v>0.35</v>
      </c>
      <c r="F77" s="25">
        <f t="shared" si="2"/>
        <v>61.1</v>
      </c>
      <c r="G77" s="28" t="s">
        <v>1274</v>
      </c>
      <c r="H77" s="16">
        <v>9.06</v>
      </c>
      <c r="I77" s="13">
        <v>163</v>
      </c>
      <c r="J77" s="112" t="s">
        <v>227</v>
      </c>
    </row>
    <row r="78" spans="1:10" ht="12">
      <c r="A78" s="18" t="s">
        <v>616</v>
      </c>
      <c r="B78" s="19" t="s">
        <v>1298</v>
      </c>
      <c r="C78" s="38"/>
      <c r="D78" s="99"/>
      <c r="E78" s="14"/>
      <c r="G78" s="16"/>
      <c r="H78" s="16"/>
      <c r="I78" s="13"/>
      <c r="J78" s="112" t="s">
        <v>227</v>
      </c>
    </row>
    <row r="79" spans="1:10" ht="12">
      <c r="A79" s="11" t="s">
        <v>617</v>
      </c>
      <c r="B79" s="16" t="s">
        <v>618</v>
      </c>
      <c r="C79" s="17" t="s">
        <v>328</v>
      </c>
      <c r="D79" s="99">
        <v>6.5</v>
      </c>
      <c r="E79" s="14">
        <v>0.35</v>
      </c>
      <c r="F79" s="25">
        <f aca="true" t="shared" si="3" ref="F79:F99">D79-(D79*E79)</f>
        <v>4.225</v>
      </c>
      <c r="G79" s="28" t="s">
        <v>1274</v>
      </c>
      <c r="H79" s="16">
        <v>9.06</v>
      </c>
      <c r="I79" s="13">
        <v>8.3</v>
      </c>
      <c r="J79" s="112" t="s">
        <v>227</v>
      </c>
    </row>
    <row r="80" spans="1:10" ht="12">
      <c r="A80" s="11" t="s">
        <v>619</v>
      </c>
      <c r="B80" s="16" t="s">
        <v>620</v>
      </c>
      <c r="C80" s="17" t="s">
        <v>328</v>
      </c>
      <c r="D80" s="99">
        <v>8.5</v>
      </c>
      <c r="E80" s="14">
        <v>0.35</v>
      </c>
      <c r="F80" s="25">
        <f t="shared" si="3"/>
        <v>5.525</v>
      </c>
      <c r="G80" s="28" t="s">
        <v>1274</v>
      </c>
      <c r="H80" s="16">
        <v>9.06</v>
      </c>
      <c r="I80" s="13">
        <v>9.6</v>
      </c>
      <c r="J80" s="112" t="s">
        <v>227</v>
      </c>
    </row>
    <row r="81" spans="1:10" ht="12">
      <c r="A81" s="11" t="s">
        <v>621</v>
      </c>
      <c r="B81" s="16" t="s">
        <v>622</v>
      </c>
      <c r="C81" s="17" t="s">
        <v>328</v>
      </c>
      <c r="D81" s="99">
        <v>8.5</v>
      </c>
      <c r="E81" s="14">
        <v>0.35</v>
      </c>
      <c r="F81" s="25">
        <f t="shared" si="3"/>
        <v>5.525</v>
      </c>
      <c r="G81" s="28" t="s">
        <v>1274</v>
      </c>
      <c r="H81" s="16">
        <v>9.06</v>
      </c>
      <c r="I81" s="13">
        <v>10.9</v>
      </c>
      <c r="J81" s="112" t="s">
        <v>227</v>
      </c>
    </row>
    <row r="82" spans="1:10" ht="12">
      <c r="A82" s="11" t="s">
        <v>623</v>
      </c>
      <c r="B82" s="16" t="s">
        <v>624</v>
      </c>
      <c r="C82" s="17" t="s">
        <v>328</v>
      </c>
      <c r="D82" s="99">
        <v>13</v>
      </c>
      <c r="E82" s="14">
        <v>0.35</v>
      </c>
      <c r="F82" s="25">
        <f t="shared" si="3"/>
        <v>8.45</v>
      </c>
      <c r="G82" s="28" t="s">
        <v>1274</v>
      </c>
      <c r="H82" s="16">
        <v>9.06</v>
      </c>
      <c r="I82" s="13">
        <v>14.1</v>
      </c>
      <c r="J82" s="112" t="s">
        <v>227</v>
      </c>
    </row>
    <row r="83" spans="1:10" ht="12">
      <c r="A83" s="11" t="s">
        <v>625</v>
      </c>
      <c r="B83" s="16" t="s">
        <v>626</v>
      </c>
      <c r="C83" s="17" t="s">
        <v>328</v>
      </c>
      <c r="D83" s="99">
        <v>13</v>
      </c>
      <c r="E83" s="14">
        <v>0.35</v>
      </c>
      <c r="F83" s="25">
        <f t="shared" si="3"/>
        <v>8.45</v>
      </c>
      <c r="G83" s="28" t="s">
        <v>1274</v>
      </c>
      <c r="H83" s="16">
        <v>9.06</v>
      </c>
      <c r="I83" s="13">
        <v>16.6</v>
      </c>
      <c r="J83" s="112" t="s">
        <v>227</v>
      </c>
    </row>
    <row r="84" spans="1:10" ht="12">
      <c r="A84" s="11" t="s">
        <v>627</v>
      </c>
      <c r="B84" s="16" t="s">
        <v>628</v>
      </c>
      <c r="C84" s="17" t="s">
        <v>328</v>
      </c>
      <c r="D84" s="99">
        <v>15</v>
      </c>
      <c r="E84" s="14">
        <v>0.35</v>
      </c>
      <c r="F84" s="25">
        <f t="shared" si="3"/>
        <v>9.75</v>
      </c>
      <c r="G84" s="28" t="s">
        <v>1274</v>
      </c>
      <c r="H84" s="16">
        <v>9.06</v>
      </c>
      <c r="I84" s="13">
        <v>19.2</v>
      </c>
      <c r="J84" s="112" t="s">
        <v>227</v>
      </c>
    </row>
    <row r="85" spans="1:10" ht="12">
      <c r="A85" s="11" t="s">
        <v>629</v>
      </c>
      <c r="B85" s="16" t="s">
        <v>630</v>
      </c>
      <c r="C85" s="17" t="s">
        <v>328</v>
      </c>
      <c r="D85" s="99">
        <v>25</v>
      </c>
      <c r="E85" s="14">
        <v>0.35</v>
      </c>
      <c r="F85" s="25">
        <f t="shared" si="3"/>
        <v>16.25</v>
      </c>
      <c r="G85" s="28" t="s">
        <v>1274</v>
      </c>
      <c r="H85" s="16">
        <v>9.06</v>
      </c>
      <c r="I85" s="13">
        <v>27.5</v>
      </c>
      <c r="J85" s="112" t="s">
        <v>227</v>
      </c>
    </row>
    <row r="86" spans="1:10" ht="12">
      <c r="A86" s="11" t="s">
        <v>631</v>
      </c>
      <c r="B86" s="16" t="s">
        <v>632</v>
      </c>
      <c r="C86" s="17" t="s">
        <v>328</v>
      </c>
      <c r="D86" s="99">
        <v>25</v>
      </c>
      <c r="E86" s="14">
        <v>0.35</v>
      </c>
      <c r="F86" s="25">
        <f t="shared" si="3"/>
        <v>16.25</v>
      </c>
      <c r="G86" s="28" t="s">
        <v>1274</v>
      </c>
      <c r="H86" s="16">
        <v>9.06</v>
      </c>
      <c r="I86" s="13">
        <v>29.4</v>
      </c>
      <c r="J86" s="112" t="s">
        <v>227</v>
      </c>
    </row>
    <row r="87" spans="1:10" ht="12">
      <c r="A87" s="11" t="s">
        <v>633</v>
      </c>
      <c r="B87" s="16" t="s">
        <v>634</v>
      </c>
      <c r="C87" s="17" t="s">
        <v>328</v>
      </c>
      <c r="D87" s="99">
        <v>25</v>
      </c>
      <c r="E87" s="14">
        <v>0.35</v>
      </c>
      <c r="F87" s="25">
        <f t="shared" si="3"/>
        <v>16.25</v>
      </c>
      <c r="G87" s="28" t="s">
        <v>1274</v>
      </c>
      <c r="H87" s="16">
        <v>9.06</v>
      </c>
      <c r="I87" s="13">
        <v>32</v>
      </c>
      <c r="J87" s="112" t="s">
        <v>227</v>
      </c>
    </row>
    <row r="88" spans="1:10" ht="12">
      <c r="A88" s="11" t="s">
        <v>635</v>
      </c>
      <c r="B88" s="16" t="s">
        <v>636</v>
      </c>
      <c r="C88" s="17" t="s">
        <v>328</v>
      </c>
      <c r="D88" s="99">
        <v>33</v>
      </c>
      <c r="E88" s="14">
        <v>0.35</v>
      </c>
      <c r="F88" s="25">
        <f t="shared" si="3"/>
        <v>21.450000000000003</v>
      </c>
      <c r="G88" s="28" t="s">
        <v>1274</v>
      </c>
      <c r="H88" s="16">
        <v>9.06</v>
      </c>
      <c r="I88" s="13">
        <v>42.2</v>
      </c>
      <c r="J88" s="112" t="s">
        <v>227</v>
      </c>
    </row>
    <row r="89" spans="1:10" ht="12">
      <c r="A89" s="11" t="s">
        <v>637</v>
      </c>
      <c r="B89" s="16" t="s">
        <v>638</v>
      </c>
      <c r="C89" s="17" t="s">
        <v>328</v>
      </c>
      <c r="D89" s="99">
        <v>72</v>
      </c>
      <c r="E89" s="14">
        <v>0.35</v>
      </c>
      <c r="F89" s="25">
        <f t="shared" si="3"/>
        <v>46.8</v>
      </c>
      <c r="G89" s="28" t="s">
        <v>1274</v>
      </c>
      <c r="H89" s="16">
        <v>9.06</v>
      </c>
      <c r="I89" s="13">
        <v>92</v>
      </c>
      <c r="J89" s="112" t="s">
        <v>227</v>
      </c>
    </row>
    <row r="90" spans="1:10" ht="12">
      <c r="A90" s="11" t="s">
        <v>639</v>
      </c>
      <c r="B90" s="16" t="s">
        <v>640</v>
      </c>
      <c r="C90" s="17" t="s">
        <v>328</v>
      </c>
      <c r="D90" s="99">
        <v>77</v>
      </c>
      <c r="E90" s="14">
        <v>0.35</v>
      </c>
      <c r="F90" s="25">
        <f t="shared" si="3"/>
        <v>50.05</v>
      </c>
      <c r="G90" s="28" t="s">
        <v>1274</v>
      </c>
      <c r="H90" s="16">
        <v>9.06</v>
      </c>
      <c r="I90" s="13">
        <v>98.5</v>
      </c>
      <c r="J90" s="112" t="s">
        <v>227</v>
      </c>
    </row>
    <row r="91" spans="1:10" ht="12">
      <c r="A91" s="11" t="s">
        <v>641</v>
      </c>
      <c r="B91" s="16" t="s">
        <v>642</v>
      </c>
      <c r="C91" s="17" t="s">
        <v>328</v>
      </c>
      <c r="D91" s="99">
        <v>87</v>
      </c>
      <c r="E91" s="14">
        <v>0.35</v>
      </c>
      <c r="F91" s="25">
        <f t="shared" si="3"/>
        <v>56.55</v>
      </c>
      <c r="G91" s="28" t="s">
        <v>1274</v>
      </c>
      <c r="H91" s="16">
        <v>9.06</v>
      </c>
      <c r="I91" s="13">
        <v>111</v>
      </c>
      <c r="J91" s="112" t="s">
        <v>227</v>
      </c>
    </row>
    <row r="92" spans="1:10" ht="12">
      <c r="A92" s="11" t="s">
        <v>643</v>
      </c>
      <c r="B92" s="16" t="s">
        <v>644</v>
      </c>
      <c r="C92" s="17" t="s">
        <v>328</v>
      </c>
      <c r="D92" s="99">
        <v>118</v>
      </c>
      <c r="E92" s="14">
        <v>0.35</v>
      </c>
      <c r="F92" s="25">
        <f t="shared" si="3"/>
        <v>76.7</v>
      </c>
      <c r="G92" s="28" t="s">
        <v>1274</v>
      </c>
      <c r="H92" s="16">
        <v>9.06</v>
      </c>
      <c r="I92" s="13">
        <v>151</v>
      </c>
      <c r="J92" s="112" t="s">
        <v>227</v>
      </c>
    </row>
    <row r="93" spans="1:10" ht="12">
      <c r="A93" s="11" t="s">
        <v>645</v>
      </c>
      <c r="B93" s="16" t="s">
        <v>646</v>
      </c>
      <c r="C93" s="17" t="s">
        <v>328</v>
      </c>
      <c r="D93" s="99">
        <v>19</v>
      </c>
      <c r="E93" s="14">
        <v>0.35</v>
      </c>
      <c r="F93" s="25">
        <f t="shared" si="3"/>
        <v>12.350000000000001</v>
      </c>
      <c r="G93" s="28" t="s">
        <v>1274</v>
      </c>
      <c r="H93" s="16">
        <v>9.06</v>
      </c>
      <c r="I93" s="13">
        <v>32.9</v>
      </c>
      <c r="J93" s="112" t="s">
        <v>227</v>
      </c>
    </row>
    <row r="94" spans="1:10" ht="12">
      <c r="A94" s="11" t="s">
        <v>647</v>
      </c>
      <c r="B94" s="16" t="s">
        <v>648</v>
      </c>
      <c r="C94" s="17" t="s">
        <v>328</v>
      </c>
      <c r="D94" s="99">
        <v>24</v>
      </c>
      <c r="E94" s="14">
        <v>0.35</v>
      </c>
      <c r="F94" s="25">
        <f t="shared" si="3"/>
        <v>15.600000000000001</v>
      </c>
      <c r="G94" s="28" t="s">
        <v>1274</v>
      </c>
      <c r="H94" s="16">
        <v>9.06</v>
      </c>
      <c r="I94" s="13">
        <v>41.5</v>
      </c>
      <c r="J94" s="112" t="s">
        <v>227</v>
      </c>
    </row>
    <row r="95" spans="1:10" ht="12">
      <c r="A95" s="11" t="s">
        <v>649</v>
      </c>
      <c r="B95" s="16" t="s">
        <v>650</v>
      </c>
      <c r="C95" s="17" t="s">
        <v>328</v>
      </c>
      <c r="D95" s="99">
        <v>26</v>
      </c>
      <c r="E95" s="14">
        <v>0.35</v>
      </c>
      <c r="F95" s="25">
        <f t="shared" si="3"/>
        <v>16.9</v>
      </c>
      <c r="G95" s="28" t="s">
        <v>1274</v>
      </c>
      <c r="H95" s="16">
        <v>9.06</v>
      </c>
      <c r="I95" s="13">
        <v>44.9</v>
      </c>
      <c r="J95" s="112" t="s">
        <v>227</v>
      </c>
    </row>
    <row r="96" spans="1:10" ht="12">
      <c r="A96" s="11" t="s">
        <v>651</v>
      </c>
      <c r="B96" s="16" t="s">
        <v>652</v>
      </c>
      <c r="C96" s="17" t="s">
        <v>328</v>
      </c>
      <c r="D96" s="99">
        <v>35</v>
      </c>
      <c r="E96" s="14">
        <v>0.35</v>
      </c>
      <c r="F96" s="25">
        <f t="shared" si="3"/>
        <v>22.75</v>
      </c>
      <c r="G96" s="28" t="s">
        <v>1274</v>
      </c>
      <c r="H96" s="16">
        <v>9.06</v>
      </c>
      <c r="I96" s="13">
        <v>37.1</v>
      </c>
      <c r="J96" s="112" t="s">
        <v>227</v>
      </c>
    </row>
    <row r="97" spans="1:10" ht="12">
      <c r="A97" s="11" t="s">
        <v>653</v>
      </c>
      <c r="B97" s="16" t="s">
        <v>654</v>
      </c>
      <c r="C97" s="17" t="s">
        <v>328</v>
      </c>
      <c r="D97" s="99">
        <v>45</v>
      </c>
      <c r="E97" s="14">
        <v>0.35</v>
      </c>
      <c r="F97" s="25">
        <f t="shared" si="3"/>
        <v>29.25</v>
      </c>
      <c r="G97" s="28" t="s">
        <v>1274</v>
      </c>
      <c r="H97" s="16">
        <v>9.06</v>
      </c>
      <c r="I97" s="13">
        <v>78</v>
      </c>
      <c r="J97" s="112" t="s">
        <v>227</v>
      </c>
    </row>
    <row r="98" spans="1:10" ht="12">
      <c r="A98" s="11" t="s">
        <v>655</v>
      </c>
      <c r="B98" s="16" t="s">
        <v>656</v>
      </c>
      <c r="C98" s="17" t="s">
        <v>328</v>
      </c>
      <c r="D98" s="99">
        <v>65</v>
      </c>
      <c r="E98" s="14">
        <v>0.35</v>
      </c>
      <c r="F98" s="25">
        <f t="shared" si="3"/>
        <v>42.25</v>
      </c>
      <c r="G98" s="28" t="s">
        <v>1274</v>
      </c>
      <c r="H98" s="16">
        <v>9.06</v>
      </c>
      <c r="I98" s="13">
        <v>112</v>
      </c>
      <c r="J98" s="112" t="s">
        <v>227</v>
      </c>
    </row>
    <row r="99" spans="1:10" ht="12">
      <c r="A99" s="11" t="s">
        <v>657</v>
      </c>
      <c r="B99" s="16" t="s">
        <v>658</v>
      </c>
      <c r="C99" s="17" t="s">
        <v>328</v>
      </c>
      <c r="D99" s="99">
        <v>72</v>
      </c>
      <c r="E99" s="14">
        <v>0.35</v>
      </c>
      <c r="F99" s="25">
        <f t="shared" si="3"/>
        <v>46.8</v>
      </c>
      <c r="G99" s="28" t="s">
        <v>1274</v>
      </c>
      <c r="H99" s="16">
        <v>9.06</v>
      </c>
      <c r="I99" s="13">
        <v>124</v>
      </c>
      <c r="J99" s="112" t="s">
        <v>227</v>
      </c>
    </row>
    <row r="100" spans="1:10" ht="12">
      <c r="A100" s="18" t="s">
        <v>659</v>
      </c>
      <c r="B100" s="19" t="s">
        <v>1299</v>
      </c>
      <c r="C100" s="38"/>
      <c r="D100" s="99"/>
      <c r="E100" s="14"/>
      <c r="G100" s="16"/>
      <c r="H100" s="16"/>
      <c r="I100" s="13"/>
      <c r="J100" s="112" t="s">
        <v>227</v>
      </c>
    </row>
    <row r="101" spans="1:10" ht="12">
      <c r="A101" s="11" t="s">
        <v>660</v>
      </c>
      <c r="B101" s="16" t="s">
        <v>661</v>
      </c>
      <c r="C101" s="17" t="s">
        <v>328</v>
      </c>
      <c r="D101" s="99">
        <v>3.7</v>
      </c>
      <c r="E101" s="14">
        <v>0.35</v>
      </c>
      <c r="F101" s="25">
        <f>D101-(D101*E101)</f>
        <v>2.4050000000000002</v>
      </c>
      <c r="G101" s="28" t="s">
        <v>1274</v>
      </c>
      <c r="H101" s="16">
        <v>9.06</v>
      </c>
      <c r="I101" s="13">
        <v>4.75</v>
      </c>
      <c r="J101" s="112" t="s">
        <v>227</v>
      </c>
    </row>
    <row r="102" spans="1:10" ht="12">
      <c r="A102" s="11" t="s">
        <v>662</v>
      </c>
      <c r="B102" s="16" t="s">
        <v>663</v>
      </c>
      <c r="C102" s="17" t="s">
        <v>328</v>
      </c>
      <c r="D102" s="99">
        <v>5.2</v>
      </c>
      <c r="E102" s="14">
        <v>0.35</v>
      </c>
      <c r="F102" s="25">
        <f>D102-(D102*E102)</f>
        <v>3.3800000000000003</v>
      </c>
      <c r="G102" s="28" t="s">
        <v>1274</v>
      </c>
      <c r="H102" s="16">
        <v>9.06</v>
      </c>
      <c r="I102" s="13">
        <v>6.7</v>
      </c>
      <c r="J102" s="112" t="s">
        <v>227</v>
      </c>
    </row>
    <row r="103" spans="1:10" ht="12">
      <c r="A103" s="11" t="s">
        <v>664</v>
      </c>
      <c r="B103" s="16" t="s">
        <v>665</v>
      </c>
      <c r="C103" s="17" t="s">
        <v>328</v>
      </c>
      <c r="D103" s="99">
        <v>6.6</v>
      </c>
      <c r="E103" s="14">
        <v>0.35</v>
      </c>
      <c r="F103" s="25">
        <f>D103-(D103*E103)</f>
        <v>4.29</v>
      </c>
      <c r="G103" s="28" t="s">
        <v>1274</v>
      </c>
      <c r="H103" s="16">
        <v>9.06</v>
      </c>
      <c r="I103" s="13">
        <v>8.4</v>
      </c>
      <c r="J103" s="112" t="s">
        <v>227</v>
      </c>
    </row>
    <row r="104" spans="1:10" ht="12">
      <c r="A104" s="11" t="s">
        <v>666</v>
      </c>
      <c r="B104" s="16" t="s">
        <v>667</v>
      </c>
      <c r="C104" s="17" t="s">
        <v>328</v>
      </c>
      <c r="D104" s="99">
        <v>11.6</v>
      </c>
      <c r="E104" s="14">
        <v>0.35</v>
      </c>
      <c r="F104" s="25">
        <f>D104-(D104*E104)</f>
        <v>7.54</v>
      </c>
      <c r="G104" s="28" t="s">
        <v>1274</v>
      </c>
      <c r="H104" s="16">
        <v>9.06</v>
      </c>
      <c r="I104" s="13">
        <v>14.8</v>
      </c>
      <c r="J104" s="112" t="s">
        <v>227</v>
      </c>
    </row>
    <row r="105" spans="1:10" ht="12">
      <c r="A105" s="18" t="s">
        <v>668</v>
      </c>
      <c r="B105" s="19" t="s">
        <v>1300</v>
      </c>
      <c r="C105" s="38"/>
      <c r="D105" s="99"/>
      <c r="E105" s="14"/>
      <c r="G105" s="16"/>
      <c r="H105" s="16"/>
      <c r="I105" s="13"/>
      <c r="J105" s="112" t="s">
        <v>227</v>
      </c>
    </row>
    <row r="106" spans="1:10" ht="12">
      <c r="A106" s="11" t="s">
        <v>669</v>
      </c>
      <c r="B106" s="16" t="s">
        <v>670</v>
      </c>
      <c r="C106" s="17" t="s">
        <v>328</v>
      </c>
      <c r="D106" s="99">
        <v>3.8</v>
      </c>
      <c r="E106" s="14">
        <v>0.35</v>
      </c>
      <c r="F106" s="25">
        <f aca="true" t="shared" si="4" ref="F106:F116">D106-(D106*E106)</f>
        <v>2.4699999999999998</v>
      </c>
      <c r="G106" s="28" t="s">
        <v>1274</v>
      </c>
      <c r="H106" s="16">
        <v>9.06</v>
      </c>
      <c r="I106" s="13">
        <v>6.6</v>
      </c>
      <c r="J106" s="112" t="s">
        <v>227</v>
      </c>
    </row>
    <row r="107" spans="1:10" ht="12">
      <c r="A107" s="11" t="s">
        <v>671</v>
      </c>
      <c r="B107" s="16" t="s">
        <v>672</v>
      </c>
      <c r="C107" s="17" t="s">
        <v>328</v>
      </c>
      <c r="D107" s="99">
        <v>5.5</v>
      </c>
      <c r="E107" s="14">
        <v>0.35</v>
      </c>
      <c r="F107" s="25">
        <f t="shared" si="4"/>
        <v>3.575</v>
      </c>
      <c r="G107" s="28" t="s">
        <v>1274</v>
      </c>
      <c r="H107" s="16">
        <v>9.06</v>
      </c>
      <c r="I107" s="13">
        <v>9.5</v>
      </c>
      <c r="J107" s="112" t="s">
        <v>227</v>
      </c>
    </row>
    <row r="108" spans="1:10" ht="12">
      <c r="A108" s="11" t="s">
        <v>673</v>
      </c>
      <c r="B108" s="16" t="s">
        <v>674</v>
      </c>
      <c r="C108" s="17" t="s">
        <v>328</v>
      </c>
      <c r="D108" s="99">
        <v>8</v>
      </c>
      <c r="E108" s="14">
        <v>0.35</v>
      </c>
      <c r="F108" s="25">
        <f t="shared" si="4"/>
        <v>5.2</v>
      </c>
      <c r="G108" s="28" t="s">
        <v>1274</v>
      </c>
      <c r="H108" s="16">
        <v>9.06</v>
      </c>
      <c r="I108" s="13">
        <v>13.8</v>
      </c>
      <c r="J108" s="112" t="s">
        <v>227</v>
      </c>
    </row>
    <row r="109" spans="1:10" ht="12">
      <c r="A109" s="11" t="s">
        <v>675</v>
      </c>
      <c r="B109" s="16" t="s">
        <v>676</v>
      </c>
      <c r="C109" s="17" t="s">
        <v>328</v>
      </c>
      <c r="D109" s="99">
        <v>16</v>
      </c>
      <c r="E109" s="14">
        <v>0.35</v>
      </c>
      <c r="F109" s="25">
        <f t="shared" si="4"/>
        <v>10.4</v>
      </c>
      <c r="G109" s="28" t="s">
        <v>1274</v>
      </c>
      <c r="H109" s="16">
        <v>9.06</v>
      </c>
      <c r="I109" s="13">
        <v>27.6</v>
      </c>
      <c r="J109" s="112" t="s">
        <v>227</v>
      </c>
    </row>
    <row r="110" spans="1:10" ht="12">
      <c r="A110" s="11" t="s">
        <v>677</v>
      </c>
      <c r="B110" s="16" t="s">
        <v>678</v>
      </c>
      <c r="C110" s="17" t="s">
        <v>328</v>
      </c>
      <c r="D110" s="99">
        <v>44</v>
      </c>
      <c r="E110" s="14">
        <v>0.35</v>
      </c>
      <c r="F110" s="25">
        <f t="shared" si="4"/>
        <v>28.6</v>
      </c>
      <c r="G110" s="28" t="s">
        <v>1274</v>
      </c>
      <c r="H110" s="16">
        <v>9.06</v>
      </c>
      <c r="I110" s="13">
        <v>76</v>
      </c>
      <c r="J110" s="112" t="s">
        <v>227</v>
      </c>
    </row>
    <row r="111" spans="1:10" ht="12">
      <c r="A111" s="11" t="s">
        <v>679</v>
      </c>
      <c r="B111" s="16" t="s">
        <v>680</v>
      </c>
      <c r="C111" s="17" t="s">
        <v>328</v>
      </c>
      <c r="D111" s="99">
        <v>2.1</v>
      </c>
      <c r="E111" s="14">
        <v>0.35</v>
      </c>
      <c r="F111" s="25">
        <f t="shared" si="4"/>
        <v>1.3650000000000002</v>
      </c>
      <c r="G111" s="28" t="s">
        <v>1274</v>
      </c>
      <c r="H111" s="16">
        <v>9.06</v>
      </c>
      <c r="I111" s="13">
        <v>3.65</v>
      </c>
      <c r="J111" s="112" t="s">
        <v>227</v>
      </c>
    </row>
    <row r="112" spans="1:10" ht="12">
      <c r="A112" s="11" t="s">
        <v>681</v>
      </c>
      <c r="B112" s="16" t="s">
        <v>682</v>
      </c>
      <c r="C112" s="17" t="s">
        <v>328</v>
      </c>
      <c r="D112" s="99">
        <v>2.6</v>
      </c>
      <c r="E112" s="14">
        <v>0.35</v>
      </c>
      <c r="F112" s="25">
        <f t="shared" si="4"/>
        <v>1.6900000000000002</v>
      </c>
      <c r="G112" s="28" t="s">
        <v>1274</v>
      </c>
      <c r="H112" s="16">
        <v>9.06</v>
      </c>
      <c r="I112" s="13">
        <v>4.5</v>
      </c>
      <c r="J112" s="112" t="s">
        <v>227</v>
      </c>
    </row>
    <row r="113" spans="1:10" ht="12">
      <c r="A113" s="11" t="s">
        <v>683</v>
      </c>
      <c r="B113" s="16" t="s">
        <v>684</v>
      </c>
      <c r="C113" s="17" t="s">
        <v>328</v>
      </c>
      <c r="D113" s="99">
        <v>3.1</v>
      </c>
      <c r="E113" s="14">
        <v>0.35</v>
      </c>
      <c r="F113" s="25">
        <f t="shared" si="4"/>
        <v>2.015</v>
      </c>
      <c r="G113" s="28" t="s">
        <v>1274</v>
      </c>
      <c r="H113" s="16">
        <v>9.06</v>
      </c>
      <c r="I113" s="13">
        <v>5.4</v>
      </c>
      <c r="J113" s="112" t="s">
        <v>227</v>
      </c>
    </row>
    <row r="114" spans="1:10" ht="12">
      <c r="A114" s="11" t="s">
        <v>685</v>
      </c>
      <c r="B114" s="16" t="s">
        <v>686</v>
      </c>
      <c r="C114" s="17" t="s">
        <v>328</v>
      </c>
      <c r="D114" s="99">
        <v>5.8</v>
      </c>
      <c r="E114" s="14">
        <v>0.35</v>
      </c>
      <c r="F114" s="25">
        <f t="shared" si="4"/>
        <v>3.77</v>
      </c>
      <c r="G114" s="28" t="s">
        <v>1274</v>
      </c>
      <c r="H114" s="16">
        <v>9.06</v>
      </c>
      <c r="I114" s="13">
        <v>10</v>
      </c>
      <c r="J114" s="112" t="s">
        <v>227</v>
      </c>
    </row>
    <row r="115" spans="1:10" ht="12">
      <c r="A115" s="11" t="s">
        <v>687</v>
      </c>
      <c r="B115" s="16" t="s">
        <v>688</v>
      </c>
      <c r="C115" s="17" t="s">
        <v>328</v>
      </c>
      <c r="D115" s="99">
        <v>30</v>
      </c>
      <c r="E115" s="14">
        <v>0.35</v>
      </c>
      <c r="F115" s="25">
        <f t="shared" si="4"/>
        <v>19.5</v>
      </c>
      <c r="G115" s="28" t="s">
        <v>1274</v>
      </c>
      <c r="H115" s="16">
        <v>9.06</v>
      </c>
      <c r="I115" s="13">
        <v>52</v>
      </c>
      <c r="J115" s="112" t="s">
        <v>227</v>
      </c>
    </row>
    <row r="116" spans="1:10" ht="12">
      <c r="A116" s="11" t="s">
        <v>689</v>
      </c>
      <c r="B116" s="16" t="s">
        <v>690</v>
      </c>
      <c r="C116" s="17" t="s">
        <v>328</v>
      </c>
      <c r="D116" s="99">
        <v>50</v>
      </c>
      <c r="E116" s="14">
        <v>0.35</v>
      </c>
      <c r="F116" s="25">
        <f t="shared" si="4"/>
        <v>32.5</v>
      </c>
      <c r="G116" s="28" t="s">
        <v>1274</v>
      </c>
      <c r="H116" s="16">
        <v>9.06</v>
      </c>
      <c r="I116" s="13">
        <v>86.5</v>
      </c>
      <c r="J116" s="112" t="s">
        <v>227</v>
      </c>
    </row>
    <row r="117" spans="1:10" ht="12">
      <c r="A117" s="18" t="s">
        <v>1301</v>
      </c>
      <c r="B117" s="19" t="s">
        <v>1302</v>
      </c>
      <c r="C117" s="17"/>
      <c r="D117" s="99"/>
      <c r="E117" s="14"/>
      <c r="G117" s="28"/>
      <c r="H117" s="16"/>
      <c r="I117" s="13"/>
      <c r="J117" s="112" t="s">
        <v>227</v>
      </c>
    </row>
    <row r="118" spans="1:10" ht="12">
      <c r="A118" s="11" t="s">
        <v>1303</v>
      </c>
      <c r="B118" s="16" t="s">
        <v>1304</v>
      </c>
      <c r="C118" s="17" t="s">
        <v>328</v>
      </c>
      <c r="D118" s="99">
        <v>15</v>
      </c>
      <c r="E118" s="14">
        <v>0.25</v>
      </c>
      <c r="F118" s="25">
        <f aca="true" t="shared" si="5" ref="F118:F130">D118-(D118*E118)</f>
        <v>11.25</v>
      </c>
      <c r="G118" s="28" t="s">
        <v>1274</v>
      </c>
      <c r="H118" s="16">
        <v>9.06</v>
      </c>
      <c r="I118" s="13">
        <v>26</v>
      </c>
      <c r="J118" s="112" t="s">
        <v>227</v>
      </c>
    </row>
    <row r="119" spans="1:10" ht="12">
      <c r="A119" s="11" t="s">
        <v>1305</v>
      </c>
      <c r="B119" s="16" t="s">
        <v>1306</v>
      </c>
      <c r="C119" s="17" t="s">
        <v>328</v>
      </c>
      <c r="D119" s="99">
        <v>17</v>
      </c>
      <c r="E119" s="14">
        <v>0.25</v>
      </c>
      <c r="F119" s="25">
        <f t="shared" si="5"/>
        <v>12.75</v>
      </c>
      <c r="G119" s="28" t="s">
        <v>1274</v>
      </c>
      <c r="H119" s="16">
        <v>9.06</v>
      </c>
      <c r="I119" s="13">
        <v>29.4</v>
      </c>
      <c r="J119" s="112" t="s">
        <v>227</v>
      </c>
    </row>
    <row r="120" spans="1:10" ht="12">
      <c r="A120" s="11" t="s">
        <v>1307</v>
      </c>
      <c r="B120" s="16" t="s">
        <v>1308</v>
      </c>
      <c r="C120" s="17" t="s">
        <v>328</v>
      </c>
      <c r="D120" s="99">
        <v>20</v>
      </c>
      <c r="E120" s="14">
        <v>0.25</v>
      </c>
      <c r="F120" s="25">
        <f t="shared" si="5"/>
        <v>15</v>
      </c>
      <c r="G120" s="28" t="s">
        <v>1274</v>
      </c>
      <c r="H120" s="16">
        <v>9.06</v>
      </c>
      <c r="I120" s="13">
        <v>34.6</v>
      </c>
      <c r="J120" s="112" t="s">
        <v>227</v>
      </c>
    </row>
    <row r="121" spans="1:10" ht="12">
      <c r="A121" s="11" t="s">
        <v>1309</v>
      </c>
      <c r="B121" s="16" t="s">
        <v>1310</v>
      </c>
      <c r="C121" s="17" t="s">
        <v>328</v>
      </c>
      <c r="D121" s="99">
        <v>33</v>
      </c>
      <c r="E121" s="14">
        <v>0.25</v>
      </c>
      <c r="F121" s="25">
        <f t="shared" si="5"/>
        <v>24.75</v>
      </c>
      <c r="G121" s="28" t="s">
        <v>1274</v>
      </c>
      <c r="H121" s="16">
        <v>9.06</v>
      </c>
      <c r="I121" s="13">
        <v>57</v>
      </c>
      <c r="J121" s="112" t="s">
        <v>227</v>
      </c>
    </row>
    <row r="122" spans="1:10" ht="12">
      <c r="A122" s="11" t="s">
        <v>1311</v>
      </c>
      <c r="B122" s="16" t="s">
        <v>1312</v>
      </c>
      <c r="C122" s="17" t="s">
        <v>328</v>
      </c>
      <c r="D122" s="99">
        <v>43</v>
      </c>
      <c r="E122" s="14">
        <v>0.25</v>
      </c>
      <c r="F122" s="25">
        <f t="shared" si="5"/>
        <v>32.25</v>
      </c>
      <c r="G122" s="28" t="s">
        <v>1274</v>
      </c>
      <c r="H122" s="16">
        <v>9.06</v>
      </c>
      <c r="I122" s="13">
        <v>74</v>
      </c>
      <c r="J122" s="112" t="s">
        <v>227</v>
      </c>
    </row>
    <row r="123" spans="1:10" ht="12">
      <c r="A123" s="11" t="s">
        <v>1313</v>
      </c>
      <c r="B123" s="16" t="s">
        <v>1314</v>
      </c>
      <c r="C123" s="17" t="s">
        <v>328</v>
      </c>
      <c r="D123" s="99">
        <v>38</v>
      </c>
      <c r="E123" s="14">
        <v>0.2</v>
      </c>
      <c r="F123" s="25">
        <f t="shared" si="5"/>
        <v>30.4</v>
      </c>
      <c r="G123" s="28" t="s">
        <v>1274</v>
      </c>
      <c r="H123" s="16">
        <v>9.06</v>
      </c>
      <c r="I123" s="13">
        <v>65.5</v>
      </c>
      <c r="J123" s="112" t="s">
        <v>227</v>
      </c>
    </row>
    <row r="124" spans="1:10" ht="12">
      <c r="A124" s="11" t="s">
        <v>1315</v>
      </c>
      <c r="B124" s="16" t="s">
        <v>1316</v>
      </c>
      <c r="C124" s="17" t="s">
        <v>328</v>
      </c>
      <c r="D124" s="99">
        <v>43</v>
      </c>
      <c r="E124" s="14">
        <v>0.2</v>
      </c>
      <c r="F124" s="25">
        <f t="shared" si="5"/>
        <v>34.4</v>
      </c>
      <c r="G124" s="28" t="s">
        <v>1274</v>
      </c>
      <c r="H124" s="16">
        <v>9.06</v>
      </c>
      <c r="I124" s="13">
        <v>74</v>
      </c>
      <c r="J124" s="112" t="s">
        <v>227</v>
      </c>
    </row>
    <row r="125" spans="1:10" ht="12">
      <c r="A125" s="11" t="s">
        <v>1317</v>
      </c>
      <c r="B125" s="16" t="s">
        <v>1318</v>
      </c>
      <c r="C125" s="17" t="s">
        <v>328</v>
      </c>
      <c r="D125" s="99">
        <v>59</v>
      </c>
      <c r="E125" s="14">
        <v>0.2</v>
      </c>
      <c r="F125" s="25">
        <f t="shared" si="5"/>
        <v>47.2</v>
      </c>
      <c r="G125" s="28" t="s">
        <v>1274</v>
      </c>
      <c r="H125" s="16">
        <v>9.06</v>
      </c>
      <c r="I125" s="13">
        <v>102</v>
      </c>
      <c r="J125" s="112" t="s">
        <v>227</v>
      </c>
    </row>
    <row r="126" spans="1:10" ht="12">
      <c r="A126" s="11" t="s">
        <v>1319</v>
      </c>
      <c r="B126" s="16" t="s">
        <v>1320</v>
      </c>
      <c r="C126" s="17" t="s">
        <v>328</v>
      </c>
      <c r="D126" s="99">
        <v>91</v>
      </c>
      <c r="E126" s="14">
        <v>0.2</v>
      </c>
      <c r="F126" s="25">
        <f t="shared" si="5"/>
        <v>72.8</v>
      </c>
      <c r="G126" s="28" t="s">
        <v>1274</v>
      </c>
      <c r="H126" s="16">
        <v>9.06</v>
      </c>
      <c r="I126" s="13">
        <v>157</v>
      </c>
      <c r="J126" s="112" t="s">
        <v>227</v>
      </c>
    </row>
    <row r="127" spans="1:10" ht="12">
      <c r="A127" s="11" t="s">
        <v>1321</v>
      </c>
      <c r="B127" s="16" t="s">
        <v>1322</v>
      </c>
      <c r="C127" s="17" t="s">
        <v>328</v>
      </c>
      <c r="D127" s="99">
        <v>23</v>
      </c>
      <c r="E127" s="14">
        <v>0.2</v>
      </c>
      <c r="F127" s="25">
        <f t="shared" si="5"/>
        <v>18.4</v>
      </c>
      <c r="G127" s="28" t="s">
        <v>1274</v>
      </c>
      <c r="H127" s="16">
        <v>9.06</v>
      </c>
      <c r="I127" s="13">
        <v>39.7</v>
      </c>
      <c r="J127" s="112" t="s">
        <v>227</v>
      </c>
    </row>
    <row r="128" spans="1:10" ht="12">
      <c r="A128" s="11" t="s">
        <v>1323</v>
      </c>
      <c r="B128" s="16" t="s">
        <v>1324</v>
      </c>
      <c r="C128" s="17" t="s">
        <v>328</v>
      </c>
      <c r="D128" s="99">
        <v>27</v>
      </c>
      <c r="E128" s="14">
        <v>0.2</v>
      </c>
      <c r="F128" s="25">
        <f t="shared" si="5"/>
        <v>21.6</v>
      </c>
      <c r="G128" s="28" t="s">
        <v>1274</v>
      </c>
      <c r="H128" s="16">
        <v>9.06</v>
      </c>
      <c r="I128" s="13">
        <v>46.7</v>
      </c>
      <c r="J128" s="112" t="s">
        <v>227</v>
      </c>
    </row>
    <row r="129" spans="1:10" ht="12">
      <c r="A129" s="11" t="s">
        <v>1325</v>
      </c>
      <c r="B129" s="16" t="s">
        <v>1326</v>
      </c>
      <c r="C129" s="17" t="s">
        <v>328</v>
      </c>
      <c r="D129" s="99">
        <v>38</v>
      </c>
      <c r="E129" s="14">
        <v>0.2</v>
      </c>
      <c r="F129" s="25">
        <f t="shared" si="5"/>
        <v>30.4</v>
      </c>
      <c r="G129" s="28" t="s">
        <v>1274</v>
      </c>
      <c r="H129" s="16">
        <v>9.06</v>
      </c>
      <c r="I129" s="13">
        <v>65.5</v>
      </c>
      <c r="J129" s="112" t="s">
        <v>227</v>
      </c>
    </row>
    <row r="130" spans="1:10" ht="12">
      <c r="A130" s="11" t="s">
        <v>1327</v>
      </c>
      <c r="B130" s="16" t="s">
        <v>1328</v>
      </c>
      <c r="C130" s="17" t="s">
        <v>328</v>
      </c>
      <c r="D130" s="99">
        <v>63</v>
      </c>
      <c r="E130" s="14">
        <v>0.2</v>
      </c>
      <c r="F130" s="25">
        <f t="shared" si="5"/>
        <v>50.4</v>
      </c>
      <c r="G130" s="28" t="s">
        <v>1274</v>
      </c>
      <c r="H130" s="16">
        <v>9.06</v>
      </c>
      <c r="I130" s="13">
        <v>109</v>
      </c>
      <c r="J130" s="112" t="s">
        <v>227</v>
      </c>
    </row>
    <row r="131" spans="1:10" ht="12">
      <c r="A131" s="18" t="s">
        <v>691</v>
      </c>
      <c r="B131" s="19" t="s">
        <v>1329</v>
      </c>
      <c r="C131" s="38"/>
      <c r="D131" s="99"/>
      <c r="E131" s="14"/>
      <c r="G131" s="16"/>
      <c r="H131" s="16"/>
      <c r="I131" s="13"/>
      <c r="J131" s="112" t="s">
        <v>227</v>
      </c>
    </row>
    <row r="132" spans="1:10" ht="12">
      <c r="A132" s="11" t="s">
        <v>692</v>
      </c>
      <c r="B132" s="16" t="s">
        <v>1330</v>
      </c>
      <c r="C132" s="17" t="s">
        <v>308</v>
      </c>
      <c r="D132" s="99">
        <v>7.7</v>
      </c>
      <c r="E132" s="14">
        <v>0.3</v>
      </c>
      <c r="F132" s="25">
        <f>D132-(D132*E132)</f>
        <v>5.390000000000001</v>
      </c>
      <c r="G132" s="28" t="s">
        <v>1274</v>
      </c>
      <c r="H132" s="16">
        <v>9.06</v>
      </c>
      <c r="I132" s="13">
        <v>9.9</v>
      </c>
      <c r="J132" s="112" t="s">
        <v>227</v>
      </c>
    </row>
    <row r="133" spans="1:10" ht="12">
      <c r="A133" s="11" t="s">
        <v>693</v>
      </c>
      <c r="B133" s="16" t="s">
        <v>1331</v>
      </c>
      <c r="C133" s="17" t="s">
        <v>308</v>
      </c>
      <c r="D133" s="99">
        <v>8.7</v>
      </c>
      <c r="E133" s="14">
        <v>0.3</v>
      </c>
      <c r="F133" s="25">
        <f>D133-(D133*E133)</f>
        <v>6.09</v>
      </c>
      <c r="G133" s="28" t="s">
        <v>1274</v>
      </c>
      <c r="H133" s="16">
        <v>9.06</v>
      </c>
      <c r="I133" s="13">
        <v>11.1</v>
      </c>
      <c r="J133" s="112" t="s">
        <v>227</v>
      </c>
    </row>
    <row r="134" spans="1:10" ht="12">
      <c r="A134" s="11" t="s">
        <v>694</v>
      </c>
      <c r="B134" s="16" t="s">
        <v>1332</v>
      </c>
      <c r="C134" s="17" t="s">
        <v>308</v>
      </c>
      <c r="D134" s="99">
        <v>12.3</v>
      </c>
      <c r="E134" s="14">
        <v>0.3</v>
      </c>
      <c r="F134" s="25">
        <f>D134-(D134*E134)</f>
        <v>8.610000000000001</v>
      </c>
      <c r="G134" s="28" t="s">
        <v>1274</v>
      </c>
      <c r="H134" s="16">
        <v>9.06</v>
      </c>
      <c r="I134" s="13">
        <v>15.7</v>
      </c>
      <c r="J134" s="112" t="s">
        <v>227</v>
      </c>
    </row>
    <row r="135" spans="1:10" ht="12">
      <c r="A135" s="11" t="s">
        <v>695</v>
      </c>
      <c r="B135" s="16" t="s">
        <v>1333</v>
      </c>
      <c r="C135" s="17" t="s">
        <v>308</v>
      </c>
      <c r="D135" s="99">
        <v>18.45</v>
      </c>
      <c r="E135" s="14">
        <v>0.3</v>
      </c>
      <c r="F135" s="25">
        <f>D135-(D135*E135)</f>
        <v>12.915</v>
      </c>
      <c r="G135" s="28" t="s">
        <v>1274</v>
      </c>
      <c r="H135" s="16">
        <v>9.06</v>
      </c>
      <c r="I135" s="13">
        <v>23.7</v>
      </c>
      <c r="J135" s="112" t="s">
        <v>227</v>
      </c>
    </row>
    <row r="136" spans="1:10" ht="12">
      <c r="A136" s="11" t="s">
        <v>696</v>
      </c>
      <c r="B136" s="16" t="s">
        <v>1334</v>
      </c>
      <c r="C136" s="17" t="s">
        <v>308</v>
      </c>
      <c r="D136" s="99">
        <v>31.3</v>
      </c>
      <c r="E136" s="14">
        <v>0.3</v>
      </c>
      <c r="F136" s="25">
        <f>D136-(D136*E136)</f>
        <v>21.91</v>
      </c>
      <c r="G136" s="28" t="s">
        <v>1274</v>
      </c>
      <c r="H136" s="16">
        <v>9.06</v>
      </c>
      <c r="I136" s="13">
        <v>40.1</v>
      </c>
      <c r="J136" s="112" t="s">
        <v>227</v>
      </c>
    </row>
    <row r="137" spans="1:10" ht="12">
      <c r="A137" s="18" t="s">
        <v>697</v>
      </c>
      <c r="B137" s="19" t="s">
        <v>1335</v>
      </c>
      <c r="C137" s="38"/>
      <c r="D137" s="99"/>
      <c r="E137" s="14"/>
      <c r="G137" s="16"/>
      <c r="H137" s="16"/>
      <c r="I137" s="13"/>
      <c r="J137" s="112" t="s">
        <v>227</v>
      </c>
    </row>
    <row r="138" spans="1:10" ht="12">
      <c r="A138" s="11" t="s">
        <v>1336</v>
      </c>
      <c r="B138" s="16" t="s">
        <v>1337</v>
      </c>
      <c r="C138" s="17" t="s">
        <v>308</v>
      </c>
      <c r="D138" s="99">
        <v>4.7</v>
      </c>
      <c r="E138" s="14">
        <v>0.2</v>
      </c>
      <c r="F138" s="25">
        <f>D138-(D138*E138)</f>
        <v>3.7600000000000002</v>
      </c>
      <c r="G138" s="28" t="s">
        <v>1274</v>
      </c>
      <c r="H138" s="16">
        <v>9.06</v>
      </c>
      <c r="I138" s="13">
        <v>8.7</v>
      </c>
      <c r="J138" s="112" t="s">
        <v>227</v>
      </c>
    </row>
    <row r="139" spans="1:10" ht="12">
      <c r="A139" s="11" t="s">
        <v>1338</v>
      </c>
      <c r="B139" s="16" t="s">
        <v>1339</v>
      </c>
      <c r="C139" s="17" t="s">
        <v>308</v>
      </c>
      <c r="D139" s="99">
        <v>6</v>
      </c>
      <c r="E139" s="14">
        <v>0.2</v>
      </c>
      <c r="F139" s="25">
        <f>D139-(D139*E139)</f>
        <v>4.8</v>
      </c>
      <c r="G139" s="28" t="s">
        <v>1274</v>
      </c>
      <c r="H139" s="16">
        <v>9.06</v>
      </c>
      <c r="I139" s="13">
        <v>7.4</v>
      </c>
      <c r="J139" s="112" t="s">
        <v>227</v>
      </c>
    </row>
    <row r="140" spans="1:10" ht="12">
      <c r="A140" s="11" t="s">
        <v>1340</v>
      </c>
      <c r="B140" s="16" t="s">
        <v>1341</v>
      </c>
      <c r="C140" s="17" t="s">
        <v>308</v>
      </c>
      <c r="D140" s="99">
        <v>10</v>
      </c>
      <c r="E140" s="14">
        <v>0.2</v>
      </c>
      <c r="F140" s="25">
        <f>D140-(D140*E140)</f>
        <v>8</v>
      </c>
      <c r="G140" s="28" t="s">
        <v>1274</v>
      </c>
      <c r="H140" s="16">
        <v>9.06</v>
      </c>
      <c r="I140" s="13">
        <v>12.4</v>
      </c>
      <c r="J140" s="112" t="s">
        <v>227</v>
      </c>
    </row>
    <row r="141" spans="1:10" ht="12">
      <c r="A141" s="11" t="s">
        <v>1342</v>
      </c>
      <c r="B141" s="16" t="s">
        <v>1343</v>
      </c>
      <c r="C141" s="17" t="s">
        <v>308</v>
      </c>
      <c r="D141" s="99">
        <v>12.8</v>
      </c>
      <c r="E141" s="14">
        <v>0.2</v>
      </c>
      <c r="F141" s="25">
        <f>D141-(D141*E141)</f>
        <v>10.24</v>
      </c>
      <c r="G141" s="28" t="s">
        <v>1274</v>
      </c>
      <c r="H141" s="16">
        <v>9.06</v>
      </c>
      <c r="I141" s="13">
        <v>15.9</v>
      </c>
      <c r="J141" s="112" t="s">
        <v>227</v>
      </c>
    </row>
    <row r="142" spans="1:10" ht="12">
      <c r="A142" s="11" t="s">
        <v>1344</v>
      </c>
      <c r="B142" s="16" t="s">
        <v>1345</v>
      </c>
      <c r="C142" s="17" t="s">
        <v>308</v>
      </c>
      <c r="D142" s="99">
        <v>26.4</v>
      </c>
      <c r="E142" s="14">
        <v>0.2</v>
      </c>
      <c r="F142" s="25">
        <f>D142-(D142*E142)</f>
        <v>21.119999999999997</v>
      </c>
      <c r="G142" s="28" t="s">
        <v>1274</v>
      </c>
      <c r="H142" s="16">
        <v>9.06</v>
      </c>
      <c r="I142" s="13">
        <v>32.7</v>
      </c>
      <c r="J142" s="112" t="s">
        <v>227</v>
      </c>
    </row>
    <row r="143" spans="1:10" ht="12">
      <c r="A143" s="18" t="s">
        <v>698</v>
      </c>
      <c r="B143" s="19" t="s">
        <v>699</v>
      </c>
      <c r="C143" s="38"/>
      <c r="D143" s="99"/>
      <c r="E143" s="14"/>
      <c r="G143" s="16"/>
      <c r="H143" s="16"/>
      <c r="I143" s="13"/>
      <c r="J143" s="112" t="s">
        <v>227</v>
      </c>
    </row>
    <row r="144" spans="1:10" ht="12">
      <c r="A144" s="11" t="s">
        <v>700</v>
      </c>
      <c r="B144" s="16" t="s">
        <v>701</v>
      </c>
      <c r="C144" s="17" t="s">
        <v>308</v>
      </c>
      <c r="D144" s="99">
        <v>1.7</v>
      </c>
      <c r="E144" s="14">
        <v>0.35</v>
      </c>
      <c r="F144" s="25">
        <f>D144-(D144*E144)</f>
        <v>1.105</v>
      </c>
      <c r="G144" s="28" t="s">
        <v>1274</v>
      </c>
      <c r="H144" s="16">
        <v>9.06</v>
      </c>
      <c r="I144" s="13">
        <v>2.2</v>
      </c>
      <c r="J144" s="112" t="s">
        <v>227</v>
      </c>
    </row>
    <row r="145" spans="1:10" ht="12">
      <c r="A145" s="11" t="s">
        <v>702</v>
      </c>
      <c r="B145" s="16" t="s">
        <v>703</v>
      </c>
      <c r="C145" s="17" t="s">
        <v>308</v>
      </c>
      <c r="D145" s="99">
        <v>2.4</v>
      </c>
      <c r="E145" s="14">
        <v>0.35</v>
      </c>
      <c r="F145" s="25">
        <f>D145-(D145*E145)</f>
        <v>1.56</v>
      </c>
      <c r="G145" s="28" t="s">
        <v>1274</v>
      </c>
      <c r="H145" s="16">
        <v>9.06</v>
      </c>
      <c r="I145" s="13">
        <v>3.1</v>
      </c>
      <c r="J145" s="112" t="s">
        <v>227</v>
      </c>
    </row>
    <row r="146" spans="1:10" ht="12">
      <c r="A146" s="11" t="s">
        <v>704</v>
      </c>
      <c r="B146" s="16" t="s">
        <v>705</v>
      </c>
      <c r="C146" s="17" t="s">
        <v>308</v>
      </c>
      <c r="D146" s="99">
        <v>3.5</v>
      </c>
      <c r="E146" s="14">
        <v>0.35</v>
      </c>
      <c r="F146" s="25">
        <f>D146-(D146*E146)</f>
        <v>2.2750000000000004</v>
      </c>
      <c r="G146" s="28" t="s">
        <v>1274</v>
      </c>
      <c r="H146" s="16">
        <v>9.06</v>
      </c>
      <c r="I146" s="13">
        <v>4.5</v>
      </c>
      <c r="J146" s="112" t="s">
        <v>227</v>
      </c>
    </row>
    <row r="147" spans="1:10" ht="12">
      <c r="A147" s="11" t="s">
        <v>706</v>
      </c>
      <c r="B147" s="16" t="s">
        <v>717</v>
      </c>
      <c r="C147" s="17" t="s">
        <v>308</v>
      </c>
      <c r="D147" s="99">
        <v>6.4</v>
      </c>
      <c r="E147" s="14">
        <v>0.35</v>
      </c>
      <c r="F147" s="25">
        <f>D147-(D147*E147)</f>
        <v>4.16</v>
      </c>
      <c r="G147" s="28" t="s">
        <v>1274</v>
      </c>
      <c r="H147" s="16">
        <v>9.06</v>
      </c>
      <c r="I147" s="13">
        <v>8.2</v>
      </c>
      <c r="J147" s="112" t="s">
        <v>227</v>
      </c>
    </row>
    <row r="148" spans="1:10" ht="12">
      <c r="A148" s="18" t="s">
        <v>1346</v>
      </c>
      <c r="B148" s="37" t="s">
        <v>718</v>
      </c>
      <c r="C148" s="11"/>
      <c r="D148" s="99"/>
      <c r="E148" s="14"/>
      <c r="G148" s="28"/>
      <c r="H148" s="16"/>
      <c r="I148" s="13"/>
      <c r="J148" s="112" t="s">
        <v>227</v>
      </c>
    </row>
    <row r="149" spans="1:10" ht="12">
      <c r="A149" s="11" t="s">
        <v>719</v>
      </c>
      <c r="B149" s="16" t="s">
        <v>720</v>
      </c>
      <c r="C149" s="11" t="s">
        <v>321</v>
      </c>
      <c r="D149" s="99">
        <v>5.2</v>
      </c>
      <c r="E149" s="14">
        <v>0.2</v>
      </c>
      <c r="F149" s="25">
        <f aca="true" t="shared" si="6" ref="F149:F158">D149-(D149*E149)</f>
        <v>4.16</v>
      </c>
      <c r="G149" s="28" t="s">
        <v>365</v>
      </c>
      <c r="H149" s="16">
        <v>2006</v>
      </c>
      <c r="I149" s="13">
        <v>5.9</v>
      </c>
      <c r="J149" s="112" t="s">
        <v>227</v>
      </c>
    </row>
    <row r="150" spans="1:10" ht="12">
      <c r="A150" s="11" t="s">
        <v>721</v>
      </c>
      <c r="B150" s="16" t="s">
        <v>722</v>
      </c>
      <c r="C150" s="11" t="s">
        <v>321</v>
      </c>
      <c r="D150" s="99">
        <v>6.4</v>
      </c>
      <c r="E150" s="14">
        <v>0.2</v>
      </c>
      <c r="F150" s="25">
        <f t="shared" si="6"/>
        <v>5.12</v>
      </c>
      <c r="G150" s="28" t="s">
        <v>365</v>
      </c>
      <c r="H150" s="16">
        <v>2006</v>
      </c>
      <c r="I150" s="13">
        <v>7.3</v>
      </c>
      <c r="J150" s="112" t="s">
        <v>227</v>
      </c>
    </row>
    <row r="151" spans="1:10" ht="12">
      <c r="A151" s="11" t="s">
        <v>723</v>
      </c>
      <c r="B151" s="16" t="s">
        <v>724</v>
      </c>
      <c r="C151" s="11" t="s">
        <v>321</v>
      </c>
      <c r="D151" s="99">
        <v>7.9</v>
      </c>
      <c r="E151" s="14">
        <v>0.2</v>
      </c>
      <c r="F151" s="25">
        <f t="shared" si="6"/>
        <v>6.32</v>
      </c>
      <c r="G151" s="28" t="s">
        <v>365</v>
      </c>
      <c r="H151" s="16">
        <v>2006</v>
      </c>
      <c r="I151" s="13">
        <v>9.1</v>
      </c>
      <c r="J151" s="112" t="s">
        <v>227</v>
      </c>
    </row>
    <row r="152" spans="1:10" ht="12">
      <c r="A152" s="11" t="s">
        <v>725</v>
      </c>
      <c r="B152" s="16" t="s">
        <v>726</v>
      </c>
      <c r="C152" s="11" t="s">
        <v>321</v>
      </c>
      <c r="D152" s="99">
        <v>9.6</v>
      </c>
      <c r="E152" s="14">
        <v>0.2</v>
      </c>
      <c r="F152" s="25">
        <f t="shared" si="6"/>
        <v>7.68</v>
      </c>
      <c r="G152" s="28" t="s">
        <v>365</v>
      </c>
      <c r="H152" s="16">
        <v>2006</v>
      </c>
      <c r="I152" s="13">
        <v>10.9</v>
      </c>
      <c r="J152" s="112" t="s">
        <v>227</v>
      </c>
    </row>
    <row r="153" spans="1:10" ht="12">
      <c r="A153" s="11" t="s">
        <v>727</v>
      </c>
      <c r="B153" s="16" t="s">
        <v>728</v>
      </c>
      <c r="C153" s="11" t="s">
        <v>321</v>
      </c>
      <c r="D153" s="99">
        <v>10.7</v>
      </c>
      <c r="E153" s="14">
        <v>0.2</v>
      </c>
      <c r="F153" s="25">
        <f t="shared" si="6"/>
        <v>8.559999999999999</v>
      </c>
      <c r="G153" s="28" t="s">
        <v>365</v>
      </c>
      <c r="H153" s="16">
        <v>2006</v>
      </c>
      <c r="I153" s="13">
        <v>12.3</v>
      </c>
      <c r="J153" s="112" t="s">
        <v>227</v>
      </c>
    </row>
    <row r="154" spans="1:10" ht="12">
      <c r="A154" s="11" t="s">
        <v>729</v>
      </c>
      <c r="B154" s="16" t="s">
        <v>730</v>
      </c>
      <c r="C154" s="11" t="s">
        <v>321</v>
      </c>
      <c r="D154" s="99">
        <v>13.4</v>
      </c>
      <c r="E154" s="14">
        <v>0.2</v>
      </c>
      <c r="F154" s="25">
        <f t="shared" si="6"/>
        <v>10.72</v>
      </c>
      <c r="G154" s="28" t="s">
        <v>365</v>
      </c>
      <c r="H154" s="16">
        <v>2006</v>
      </c>
      <c r="I154" s="13">
        <v>15.4</v>
      </c>
      <c r="J154" s="112" t="s">
        <v>227</v>
      </c>
    </row>
    <row r="155" spans="1:10" ht="12">
      <c r="A155" s="11" t="s">
        <v>731</v>
      </c>
      <c r="B155" s="16" t="s">
        <v>732</v>
      </c>
      <c r="C155" s="11" t="s">
        <v>321</v>
      </c>
      <c r="D155" s="99">
        <v>16.1</v>
      </c>
      <c r="E155" s="14">
        <v>0.2</v>
      </c>
      <c r="F155" s="25">
        <f t="shared" si="6"/>
        <v>12.88</v>
      </c>
      <c r="G155" s="28" t="s">
        <v>365</v>
      </c>
      <c r="H155" s="16">
        <v>2006</v>
      </c>
      <c r="I155" s="13">
        <v>18.3</v>
      </c>
      <c r="J155" s="112" t="s">
        <v>227</v>
      </c>
    </row>
    <row r="156" spans="1:10" ht="12">
      <c r="A156" s="11" t="s">
        <v>733</v>
      </c>
      <c r="B156" s="16" t="s">
        <v>734</v>
      </c>
      <c r="C156" s="11" t="s">
        <v>321</v>
      </c>
      <c r="D156" s="99">
        <v>5.2</v>
      </c>
      <c r="E156" s="14">
        <v>0.2</v>
      </c>
      <c r="F156" s="25">
        <f t="shared" si="6"/>
        <v>4.16</v>
      </c>
      <c r="G156" s="28" t="s">
        <v>365</v>
      </c>
      <c r="H156" s="16">
        <v>2006</v>
      </c>
      <c r="I156" s="13">
        <v>5.9</v>
      </c>
      <c r="J156" s="112" t="s">
        <v>227</v>
      </c>
    </row>
    <row r="157" spans="1:10" ht="12">
      <c r="A157" s="11" t="s">
        <v>735</v>
      </c>
      <c r="B157" s="16" t="s">
        <v>736</v>
      </c>
      <c r="C157" s="11" t="s">
        <v>321</v>
      </c>
      <c r="D157" s="99">
        <v>7.3</v>
      </c>
      <c r="E157" s="14">
        <v>0.2</v>
      </c>
      <c r="F157" s="25">
        <f t="shared" si="6"/>
        <v>5.84</v>
      </c>
      <c r="G157" s="28" t="s">
        <v>365</v>
      </c>
      <c r="H157" s="16">
        <v>2006</v>
      </c>
      <c r="I157" s="13">
        <v>8.4</v>
      </c>
      <c r="J157" s="112" t="s">
        <v>227</v>
      </c>
    </row>
    <row r="158" spans="1:10" ht="12">
      <c r="A158" s="11" t="s">
        <v>737</v>
      </c>
      <c r="B158" s="16" t="s">
        <v>738</v>
      </c>
      <c r="C158" s="11" t="s">
        <v>321</v>
      </c>
      <c r="D158" s="99">
        <v>9.7</v>
      </c>
      <c r="E158" s="14">
        <v>0.2</v>
      </c>
      <c r="F158" s="25">
        <f t="shared" si="6"/>
        <v>7.76</v>
      </c>
      <c r="G158" s="28" t="s">
        <v>365</v>
      </c>
      <c r="H158" s="16">
        <v>2006</v>
      </c>
      <c r="I158" s="13">
        <v>11</v>
      </c>
      <c r="J158" s="112" t="s">
        <v>227</v>
      </c>
    </row>
    <row r="159" spans="1:10" ht="12">
      <c r="A159" s="18" t="s">
        <v>739</v>
      </c>
      <c r="B159" s="37" t="s">
        <v>740</v>
      </c>
      <c r="C159" s="17"/>
      <c r="D159" s="99"/>
      <c r="E159" s="14"/>
      <c r="G159" s="28"/>
      <c r="H159" s="16"/>
      <c r="I159" s="13"/>
      <c r="J159" s="112" t="s">
        <v>227</v>
      </c>
    </row>
    <row r="160" spans="1:10" ht="12">
      <c r="A160" s="11" t="s">
        <v>741</v>
      </c>
      <c r="B160" s="16" t="s">
        <v>742</v>
      </c>
      <c r="C160" s="17" t="s">
        <v>321</v>
      </c>
      <c r="D160" s="99">
        <v>5.4</v>
      </c>
      <c r="E160" s="14">
        <v>0.25</v>
      </c>
      <c r="F160" s="25">
        <f aca="true" t="shared" si="7" ref="F160:F167">D160-(D160*E160)</f>
        <v>4.050000000000001</v>
      </c>
      <c r="G160" s="28" t="s">
        <v>365</v>
      </c>
      <c r="H160" s="16">
        <v>2006</v>
      </c>
      <c r="I160" s="13">
        <v>6.1</v>
      </c>
      <c r="J160" s="112" t="s">
        <v>227</v>
      </c>
    </row>
    <row r="161" spans="1:10" ht="12">
      <c r="A161" s="11" t="s">
        <v>743</v>
      </c>
      <c r="B161" s="16" t="s">
        <v>744</v>
      </c>
      <c r="C161" s="17" t="s">
        <v>321</v>
      </c>
      <c r="D161" s="99">
        <v>6.9</v>
      </c>
      <c r="E161" s="14">
        <v>0.25</v>
      </c>
      <c r="F161" s="25">
        <f t="shared" si="7"/>
        <v>5.175000000000001</v>
      </c>
      <c r="G161" s="28" t="s">
        <v>365</v>
      </c>
      <c r="H161" s="16">
        <v>2006</v>
      </c>
      <c r="I161" s="13">
        <v>7.8</v>
      </c>
      <c r="J161" s="112" t="s">
        <v>227</v>
      </c>
    </row>
    <row r="162" spans="1:10" ht="12">
      <c r="A162" s="11" t="s">
        <v>745</v>
      </c>
      <c r="B162" s="16" t="s">
        <v>746</v>
      </c>
      <c r="C162" s="17" t="s">
        <v>321</v>
      </c>
      <c r="D162" s="99">
        <v>8.2</v>
      </c>
      <c r="E162" s="14">
        <v>0.25</v>
      </c>
      <c r="F162" s="25">
        <f t="shared" si="7"/>
        <v>6.1499999999999995</v>
      </c>
      <c r="G162" s="28" t="s">
        <v>365</v>
      </c>
      <c r="H162" s="16">
        <v>2006</v>
      </c>
      <c r="I162" s="13">
        <v>9.5</v>
      </c>
      <c r="J162" s="112" t="s">
        <v>227</v>
      </c>
    </row>
    <row r="163" spans="1:10" ht="12">
      <c r="A163" s="11" t="s">
        <v>747</v>
      </c>
      <c r="B163" s="16" t="s">
        <v>748</v>
      </c>
      <c r="C163" s="17" t="s">
        <v>321</v>
      </c>
      <c r="D163" s="99">
        <v>9.8</v>
      </c>
      <c r="E163" s="14">
        <v>0.25</v>
      </c>
      <c r="F163" s="25">
        <f t="shared" si="7"/>
        <v>7.3500000000000005</v>
      </c>
      <c r="G163" s="28" t="s">
        <v>365</v>
      </c>
      <c r="H163" s="16">
        <v>2006</v>
      </c>
      <c r="I163" s="13">
        <v>11.3</v>
      </c>
      <c r="J163" s="112" t="s">
        <v>227</v>
      </c>
    </row>
    <row r="164" spans="1:10" ht="12">
      <c r="A164" s="11" t="s">
        <v>749</v>
      </c>
      <c r="B164" s="16" t="s">
        <v>750</v>
      </c>
      <c r="C164" s="17" t="s">
        <v>321</v>
      </c>
      <c r="D164" s="99">
        <v>11.8</v>
      </c>
      <c r="E164" s="14">
        <v>0.25</v>
      </c>
      <c r="F164" s="25">
        <f t="shared" si="7"/>
        <v>8.850000000000001</v>
      </c>
      <c r="G164" s="28" t="s">
        <v>365</v>
      </c>
      <c r="H164" s="16">
        <v>2006</v>
      </c>
      <c r="I164" s="13">
        <v>13.6</v>
      </c>
      <c r="J164" s="112" t="s">
        <v>227</v>
      </c>
    </row>
    <row r="165" spans="1:10" ht="12">
      <c r="A165" s="11" t="s">
        <v>751</v>
      </c>
      <c r="B165" s="16" t="s">
        <v>752</v>
      </c>
      <c r="C165" s="17" t="s">
        <v>321</v>
      </c>
      <c r="D165" s="99">
        <v>14.5</v>
      </c>
      <c r="E165" s="14">
        <v>0.25</v>
      </c>
      <c r="F165" s="25">
        <f t="shared" si="7"/>
        <v>10.875</v>
      </c>
      <c r="G165" s="28" t="s">
        <v>365</v>
      </c>
      <c r="H165" s="16">
        <v>2006</v>
      </c>
      <c r="I165" s="13">
        <v>16.5</v>
      </c>
      <c r="J165" s="112" t="s">
        <v>227</v>
      </c>
    </row>
    <row r="166" spans="1:10" ht="12">
      <c r="A166" s="11" t="s">
        <v>753</v>
      </c>
      <c r="B166" s="16" t="s">
        <v>754</v>
      </c>
      <c r="C166" s="17" t="s">
        <v>321</v>
      </c>
      <c r="D166" s="99">
        <v>17</v>
      </c>
      <c r="E166" s="14">
        <v>0.25</v>
      </c>
      <c r="F166" s="25">
        <f t="shared" si="7"/>
        <v>12.75</v>
      </c>
      <c r="G166" s="28" t="s">
        <v>365</v>
      </c>
      <c r="H166" s="16">
        <v>2006</v>
      </c>
      <c r="I166" s="13">
        <v>19.5</v>
      </c>
      <c r="J166" s="112" t="s">
        <v>227</v>
      </c>
    </row>
    <row r="167" spans="1:10" ht="12">
      <c r="A167" s="11" t="s">
        <v>755</v>
      </c>
      <c r="B167" s="16" t="s">
        <v>756</v>
      </c>
      <c r="C167" s="17" t="s">
        <v>308</v>
      </c>
      <c r="D167" s="99">
        <v>1.1</v>
      </c>
      <c r="E167" s="14">
        <v>0.25</v>
      </c>
      <c r="F167" s="25">
        <f t="shared" si="7"/>
        <v>0.8250000000000001</v>
      </c>
      <c r="G167" s="28" t="s">
        <v>365</v>
      </c>
      <c r="H167" s="16">
        <v>2006</v>
      </c>
      <c r="I167" s="13">
        <v>1.3</v>
      </c>
      <c r="J167" s="112" t="s">
        <v>227</v>
      </c>
    </row>
    <row r="168" spans="1:10" ht="12">
      <c r="A168" s="18" t="s">
        <v>757</v>
      </c>
      <c r="B168" s="19" t="s">
        <v>758</v>
      </c>
      <c r="C168" s="17"/>
      <c r="D168" s="99"/>
      <c r="E168" s="14"/>
      <c r="G168" s="28"/>
      <c r="H168" s="16"/>
      <c r="I168" s="13"/>
      <c r="J168" s="112" t="s">
        <v>227</v>
      </c>
    </row>
    <row r="169" spans="1:10" ht="12">
      <c r="A169" s="11" t="s">
        <v>759</v>
      </c>
      <c r="B169" s="16" t="s">
        <v>760</v>
      </c>
      <c r="C169" s="17" t="s">
        <v>321</v>
      </c>
      <c r="D169" s="99">
        <v>2.15</v>
      </c>
      <c r="E169" s="14">
        <v>0.2</v>
      </c>
      <c r="F169" s="25">
        <f aca="true" t="shared" si="8" ref="F169:F189">D169-(D169*E169)</f>
        <v>1.72</v>
      </c>
      <c r="G169" s="28" t="s">
        <v>365</v>
      </c>
      <c r="H169" s="16">
        <v>2006</v>
      </c>
      <c r="I169" s="13">
        <v>2.2</v>
      </c>
      <c r="J169" s="112" t="s">
        <v>227</v>
      </c>
    </row>
    <row r="170" spans="1:10" ht="12">
      <c r="A170" s="11" t="s">
        <v>761</v>
      </c>
      <c r="B170" s="16" t="s">
        <v>762</v>
      </c>
      <c r="C170" s="17" t="s">
        <v>321</v>
      </c>
      <c r="D170" s="99">
        <v>3.6</v>
      </c>
      <c r="E170" s="14">
        <v>0.2</v>
      </c>
      <c r="F170" s="25">
        <f t="shared" si="8"/>
        <v>2.88</v>
      </c>
      <c r="G170" s="28" t="s">
        <v>365</v>
      </c>
      <c r="H170" s="16">
        <v>2006</v>
      </c>
      <c r="I170" s="13">
        <v>3.6</v>
      </c>
      <c r="J170" s="112" t="s">
        <v>227</v>
      </c>
    </row>
    <row r="171" spans="1:10" ht="12">
      <c r="A171" s="11" t="s">
        <v>763</v>
      </c>
      <c r="B171" s="16" t="s">
        <v>764</v>
      </c>
      <c r="C171" s="17" t="s">
        <v>321</v>
      </c>
      <c r="D171" s="99">
        <v>5.4</v>
      </c>
      <c r="E171" s="14">
        <v>0.2</v>
      </c>
      <c r="F171" s="25">
        <f t="shared" si="8"/>
        <v>4.32</v>
      </c>
      <c r="G171" s="28" t="s">
        <v>365</v>
      </c>
      <c r="H171" s="16">
        <v>2006</v>
      </c>
      <c r="I171" s="13">
        <v>5.4</v>
      </c>
      <c r="J171" s="112" t="s">
        <v>227</v>
      </c>
    </row>
    <row r="172" spans="1:10" ht="12">
      <c r="A172" s="11" t="s">
        <v>765</v>
      </c>
      <c r="B172" s="16" t="s">
        <v>766</v>
      </c>
      <c r="C172" s="17" t="s">
        <v>321</v>
      </c>
      <c r="D172" s="99">
        <v>7.2</v>
      </c>
      <c r="E172" s="14">
        <v>0.2</v>
      </c>
      <c r="F172" s="25">
        <f t="shared" si="8"/>
        <v>5.76</v>
      </c>
      <c r="G172" s="28" t="s">
        <v>365</v>
      </c>
      <c r="H172" s="16">
        <v>2006</v>
      </c>
      <c r="I172" s="13">
        <v>7.2</v>
      </c>
      <c r="J172" s="112" t="s">
        <v>227</v>
      </c>
    </row>
    <row r="173" spans="1:10" ht="12">
      <c r="A173" s="11" t="s">
        <v>767</v>
      </c>
      <c r="B173" s="16" t="s">
        <v>768</v>
      </c>
      <c r="C173" s="17" t="s">
        <v>321</v>
      </c>
      <c r="D173" s="99">
        <v>9</v>
      </c>
      <c r="E173" s="14">
        <v>0.2</v>
      </c>
      <c r="F173" s="25">
        <f t="shared" si="8"/>
        <v>7.2</v>
      </c>
      <c r="G173" s="28" t="s">
        <v>365</v>
      </c>
      <c r="H173" s="16">
        <v>2006</v>
      </c>
      <c r="I173" s="13">
        <v>9</v>
      </c>
      <c r="J173" s="112" t="s">
        <v>227</v>
      </c>
    </row>
    <row r="174" spans="1:10" ht="12">
      <c r="A174" s="11" t="s">
        <v>769</v>
      </c>
      <c r="B174" s="16" t="s">
        <v>770</v>
      </c>
      <c r="C174" s="17" t="s">
        <v>321</v>
      </c>
      <c r="D174" s="99">
        <v>10.8</v>
      </c>
      <c r="E174" s="14">
        <v>0.2</v>
      </c>
      <c r="F174" s="25">
        <f t="shared" si="8"/>
        <v>8.64</v>
      </c>
      <c r="G174" s="28" t="s">
        <v>365</v>
      </c>
      <c r="H174" s="16">
        <v>2006</v>
      </c>
      <c r="I174" s="13">
        <v>10.8</v>
      </c>
      <c r="J174" s="112" t="s">
        <v>227</v>
      </c>
    </row>
    <row r="175" spans="1:10" ht="12">
      <c r="A175" s="11" t="s">
        <v>771</v>
      </c>
      <c r="B175" s="16" t="s">
        <v>772</v>
      </c>
      <c r="C175" s="17" t="s">
        <v>321</v>
      </c>
      <c r="D175" s="99">
        <v>14.4</v>
      </c>
      <c r="E175" s="14">
        <v>0.2</v>
      </c>
      <c r="F175" s="25">
        <f t="shared" si="8"/>
        <v>11.52</v>
      </c>
      <c r="G175" s="28" t="s">
        <v>365</v>
      </c>
      <c r="H175" s="16">
        <v>2006</v>
      </c>
      <c r="I175" s="13">
        <v>14.3</v>
      </c>
      <c r="J175" s="112" t="s">
        <v>227</v>
      </c>
    </row>
    <row r="176" spans="1:10" ht="12">
      <c r="A176" s="11" t="s">
        <v>773</v>
      </c>
      <c r="B176" s="16" t="s">
        <v>774</v>
      </c>
      <c r="C176" s="17" t="s">
        <v>321</v>
      </c>
      <c r="D176" s="99">
        <v>18</v>
      </c>
      <c r="E176" s="14">
        <v>0.2</v>
      </c>
      <c r="F176" s="25">
        <f t="shared" si="8"/>
        <v>14.4</v>
      </c>
      <c r="G176" s="28" t="s">
        <v>365</v>
      </c>
      <c r="H176" s="16">
        <v>2006</v>
      </c>
      <c r="I176" s="13">
        <v>17.9</v>
      </c>
      <c r="J176" s="112" t="s">
        <v>227</v>
      </c>
    </row>
    <row r="177" spans="1:10" ht="12">
      <c r="A177" s="11" t="s">
        <v>775</v>
      </c>
      <c r="B177" s="16" t="s">
        <v>776</v>
      </c>
      <c r="C177" s="17" t="s">
        <v>321</v>
      </c>
      <c r="D177" s="99">
        <v>36</v>
      </c>
      <c r="E177" s="14">
        <v>0.2</v>
      </c>
      <c r="F177" s="25">
        <f t="shared" si="8"/>
        <v>28.8</v>
      </c>
      <c r="G177" s="28" t="s">
        <v>365</v>
      </c>
      <c r="H177" s="16">
        <v>2006</v>
      </c>
      <c r="I177" s="13">
        <v>35.8</v>
      </c>
      <c r="J177" s="112" t="s">
        <v>227</v>
      </c>
    </row>
    <row r="178" spans="1:10" ht="12">
      <c r="A178" s="11" t="s">
        <v>777</v>
      </c>
      <c r="B178" s="16" t="s">
        <v>778</v>
      </c>
      <c r="C178" s="17" t="s">
        <v>321</v>
      </c>
      <c r="D178" s="99">
        <v>54</v>
      </c>
      <c r="E178" s="14">
        <v>0.2</v>
      </c>
      <c r="F178" s="25">
        <f t="shared" si="8"/>
        <v>43.2</v>
      </c>
      <c r="G178" s="28" t="s">
        <v>365</v>
      </c>
      <c r="H178" s="16">
        <v>2006</v>
      </c>
      <c r="I178" s="13">
        <v>54</v>
      </c>
      <c r="J178" s="112" t="s">
        <v>227</v>
      </c>
    </row>
    <row r="179" spans="1:10" ht="12">
      <c r="A179" s="11" t="s">
        <v>779</v>
      </c>
      <c r="B179" s="16" t="s">
        <v>780</v>
      </c>
      <c r="C179" s="17" t="s">
        <v>321</v>
      </c>
      <c r="D179" s="99">
        <v>3.1</v>
      </c>
      <c r="E179" s="14">
        <v>0.2</v>
      </c>
      <c r="F179" s="25">
        <f t="shared" si="8"/>
        <v>2.48</v>
      </c>
      <c r="G179" s="28" t="s">
        <v>365</v>
      </c>
      <c r="H179" s="16">
        <v>2006</v>
      </c>
      <c r="I179" s="13">
        <v>2.95</v>
      </c>
      <c r="J179" s="112" t="s">
        <v>227</v>
      </c>
    </row>
    <row r="180" spans="1:10" ht="12">
      <c r="A180" s="11" t="s">
        <v>781</v>
      </c>
      <c r="B180" s="16" t="s">
        <v>782</v>
      </c>
      <c r="C180" s="17" t="s">
        <v>321</v>
      </c>
      <c r="D180" s="99">
        <v>5.4</v>
      </c>
      <c r="E180" s="14">
        <v>0.2</v>
      </c>
      <c r="F180" s="25">
        <f t="shared" si="8"/>
        <v>4.32</v>
      </c>
      <c r="G180" s="28" t="s">
        <v>365</v>
      </c>
      <c r="H180" s="16">
        <v>2006</v>
      </c>
      <c r="I180" s="13">
        <v>5.1</v>
      </c>
      <c r="J180" s="112" t="s">
        <v>227</v>
      </c>
    </row>
    <row r="181" spans="1:10" ht="12">
      <c r="A181" s="11" t="s">
        <v>783</v>
      </c>
      <c r="B181" s="16" t="s">
        <v>784</v>
      </c>
      <c r="C181" s="17" t="s">
        <v>321</v>
      </c>
      <c r="D181" s="99">
        <v>8.1</v>
      </c>
      <c r="E181" s="14">
        <v>0.2</v>
      </c>
      <c r="F181" s="25">
        <f t="shared" si="8"/>
        <v>6.4799999999999995</v>
      </c>
      <c r="G181" s="28" t="s">
        <v>365</v>
      </c>
      <c r="H181" s="16">
        <v>2006</v>
      </c>
      <c r="I181" s="13">
        <v>7.7</v>
      </c>
      <c r="J181" s="112" t="s">
        <v>227</v>
      </c>
    </row>
    <row r="182" spans="1:10" ht="12">
      <c r="A182" s="11" t="s">
        <v>785</v>
      </c>
      <c r="B182" s="16" t="s">
        <v>786</v>
      </c>
      <c r="C182" s="17" t="s">
        <v>321</v>
      </c>
      <c r="D182" s="99">
        <v>10.8</v>
      </c>
      <c r="E182" s="14">
        <v>0.2</v>
      </c>
      <c r="F182" s="25">
        <f t="shared" si="8"/>
        <v>8.64</v>
      </c>
      <c r="G182" s="28" t="s">
        <v>365</v>
      </c>
      <c r="H182" s="16">
        <v>2006</v>
      </c>
      <c r="I182" s="13">
        <v>10.2</v>
      </c>
      <c r="J182" s="112" t="s">
        <v>227</v>
      </c>
    </row>
    <row r="183" spans="1:10" ht="12">
      <c r="A183" s="11" t="s">
        <v>787</v>
      </c>
      <c r="B183" s="16" t="s">
        <v>788</v>
      </c>
      <c r="C183" s="17" t="s">
        <v>321</v>
      </c>
      <c r="D183" s="99">
        <v>13.5</v>
      </c>
      <c r="E183" s="14">
        <v>0.2</v>
      </c>
      <c r="F183" s="25">
        <f t="shared" si="8"/>
        <v>10.8</v>
      </c>
      <c r="G183" s="28" t="s">
        <v>365</v>
      </c>
      <c r="H183" s="16">
        <v>2006</v>
      </c>
      <c r="I183" s="13">
        <v>12.8</v>
      </c>
      <c r="J183" s="112" t="s">
        <v>227</v>
      </c>
    </row>
    <row r="184" spans="1:10" ht="12">
      <c r="A184" s="11" t="s">
        <v>789</v>
      </c>
      <c r="B184" s="16" t="s">
        <v>790</v>
      </c>
      <c r="C184" s="17" t="s">
        <v>321</v>
      </c>
      <c r="D184" s="99">
        <v>16.2</v>
      </c>
      <c r="E184" s="14">
        <v>0.2</v>
      </c>
      <c r="F184" s="25">
        <f t="shared" si="8"/>
        <v>12.959999999999999</v>
      </c>
      <c r="G184" s="28" t="s">
        <v>365</v>
      </c>
      <c r="H184" s="16">
        <v>2006</v>
      </c>
      <c r="I184" s="13">
        <v>15.4</v>
      </c>
      <c r="J184" s="112" t="s">
        <v>227</v>
      </c>
    </row>
    <row r="185" spans="1:10" ht="12">
      <c r="A185" s="11" t="s">
        <v>791</v>
      </c>
      <c r="B185" s="16" t="s">
        <v>792</v>
      </c>
      <c r="C185" s="17" t="s">
        <v>321</v>
      </c>
      <c r="D185" s="99">
        <v>21.6</v>
      </c>
      <c r="E185" s="14">
        <v>0.2</v>
      </c>
      <c r="F185" s="25">
        <f t="shared" si="8"/>
        <v>17.28</v>
      </c>
      <c r="G185" s="28" t="s">
        <v>365</v>
      </c>
      <c r="H185" s="16">
        <v>2006</v>
      </c>
      <c r="I185" s="13">
        <v>20.5</v>
      </c>
      <c r="J185" s="112" t="s">
        <v>227</v>
      </c>
    </row>
    <row r="186" spans="1:10" ht="12">
      <c r="A186" s="11" t="s">
        <v>793</v>
      </c>
      <c r="B186" s="16" t="s">
        <v>794</v>
      </c>
      <c r="C186" s="17" t="s">
        <v>321</v>
      </c>
      <c r="D186" s="99">
        <v>27</v>
      </c>
      <c r="E186" s="14">
        <v>0.2</v>
      </c>
      <c r="F186" s="25">
        <f t="shared" si="8"/>
        <v>21.6</v>
      </c>
      <c r="G186" s="28" t="s">
        <v>365</v>
      </c>
      <c r="H186" s="16">
        <v>2006</v>
      </c>
      <c r="I186" s="13">
        <v>25.6</v>
      </c>
      <c r="J186" s="112" t="s">
        <v>227</v>
      </c>
    </row>
    <row r="187" spans="1:10" ht="12">
      <c r="A187" s="11" t="s">
        <v>1347</v>
      </c>
      <c r="B187" s="16" t="s">
        <v>1348</v>
      </c>
      <c r="C187" s="17" t="s">
        <v>871</v>
      </c>
      <c r="D187" s="99">
        <v>40.5</v>
      </c>
      <c r="E187" s="14">
        <v>0.2</v>
      </c>
      <c r="F187" s="25">
        <f t="shared" si="8"/>
        <v>32.4</v>
      </c>
      <c r="G187" s="28" t="s">
        <v>365</v>
      </c>
      <c r="H187" s="16">
        <v>2006</v>
      </c>
      <c r="I187" s="13">
        <v>30.7</v>
      </c>
      <c r="J187" s="112" t="s">
        <v>227</v>
      </c>
    </row>
    <row r="188" spans="1:10" ht="12">
      <c r="A188" s="11" t="s">
        <v>795</v>
      </c>
      <c r="B188" s="16" t="s">
        <v>796</v>
      </c>
      <c r="C188" s="17" t="s">
        <v>321</v>
      </c>
      <c r="D188" s="99">
        <v>54</v>
      </c>
      <c r="E188" s="14">
        <v>0.2</v>
      </c>
      <c r="F188" s="25">
        <f t="shared" si="8"/>
        <v>43.2</v>
      </c>
      <c r="G188" s="28" t="s">
        <v>365</v>
      </c>
      <c r="H188" s="16">
        <v>2006</v>
      </c>
      <c r="I188" s="13">
        <v>60.5</v>
      </c>
      <c r="J188" s="112" t="s">
        <v>227</v>
      </c>
    </row>
    <row r="189" spans="1:10" ht="12">
      <c r="A189" s="11" t="s">
        <v>797</v>
      </c>
      <c r="B189" s="16" t="s">
        <v>798</v>
      </c>
      <c r="C189" s="17" t="s">
        <v>321</v>
      </c>
      <c r="D189" s="99">
        <v>81</v>
      </c>
      <c r="E189" s="14">
        <v>0.2</v>
      </c>
      <c r="F189" s="25">
        <f t="shared" si="8"/>
        <v>64.8</v>
      </c>
      <c r="G189" s="28" t="s">
        <v>365</v>
      </c>
      <c r="H189" s="16">
        <v>2006</v>
      </c>
      <c r="I189" s="13">
        <v>91</v>
      </c>
      <c r="J189" s="112" t="s">
        <v>227</v>
      </c>
    </row>
    <row r="190" spans="1:10" ht="12">
      <c r="A190" s="18" t="s">
        <v>799</v>
      </c>
      <c r="B190" s="19" t="s">
        <v>800</v>
      </c>
      <c r="C190" s="17"/>
      <c r="D190" s="99"/>
      <c r="E190" s="14"/>
      <c r="G190" s="28"/>
      <c r="H190" s="16"/>
      <c r="I190" s="13"/>
      <c r="J190" s="112" t="s">
        <v>227</v>
      </c>
    </row>
    <row r="191" spans="1:10" ht="12">
      <c r="A191" s="11" t="s">
        <v>801</v>
      </c>
      <c r="B191" s="16" t="s">
        <v>802</v>
      </c>
      <c r="C191" s="17" t="s">
        <v>321</v>
      </c>
      <c r="D191" s="99">
        <v>13.1</v>
      </c>
      <c r="E191" s="14">
        <v>0.2</v>
      </c>
      <c r="F191" s="25">
        <f aca="true" t="shared" si="9" ref="F191:F199">D191-(D191*E191)</f>
        <v>10.48</v>
      </c>
      <c r="G191" s="28" t="s">
        <v>365</v>
      </c>
      <c r="H191" s="16">
        <v>2006</v>
      </c>
      <c r="I191" s="13">
        <v>14</v>
      </c>
      <c r="J191" s="112" t="s">
        <v>227</v>
      </c>
    </row>
    <row r="192" spans="1:10" ht="12">
      <c r="A192" s="11" t="s">
        <v>803</v>
      </c>
      <c r="B192" s="16" t="s">
        <v>804</v>
      </c>
      <c r="C192" s="17" t="s">
        <v>321</v>
      </c>
      <c r="D192" s="99">
        <v>12.35</v>
      </c>
      <c r="E192" s="14">
        <v>0.2</v>
      </c>
      <c r="F192" s="25">
        <f t="shared" si="9"/>
        <v>9.879999999999999</v>
      </c>
      <c r="G192" s="28" t="s">
        <v>365</v>
      </c>
      <c r="H192" s="16">
        <v>2006</v>
      </c>
      <c r="I192" s="13">
        <v>14.2</v>
      </c>
      <c r="J192" s="112" t="s">
        <v>227</v>
      </c>
    </row>
    <row r="193" spans="1:10" ht="12">
      <c r="A193" s="11" t="s">
        <v>805</v>
      </c>
      <c r="B193" s="16" t="s">
        <v>806</v>
      </c>
      <c r="C193" s="17" t="s">
        <v>321</v>
      </c>
      <c r="D193" s="99">
        <v>18.35</v>
      </c>
      <c r="E193" s="14">
        <v>0.2</v>
      </c>
      <c r="F193" s="25">
        <f t="shared" si="9"/>
        <v>14.680000000000001</v>
      </c>
      <c r="G193" s="28" t="s">
        <v>365</v>
      </c>
      <c r="H193" s="16">
        <v>2006</v>
      </c>
      <c r="I193" s="13">
        <v>21.4</v>
      </c>
      <c r="J193" s="112" t="s">
        <v>227</v>
      </c>
    </row>
    <row r="194" spans="1:10" ht="12">
      <c r="A194" s="11" t="s">
        <v>807</v>
      </c>
      <c r="B194" s="16" t="s">
        <v>808</v>
      </c>
      <c r="C194" s="17" t="s">
        <v>321</v>
      </c>
      <c r="D194" s="99">
        <v>24.6</v>
      </c>
      <c r="E194" s="14">
        <v>0.2</v>
      </c>
      <c r="F194" s="25">
        <f t="shared" si="9"/>
        <v>19.68</v>
      </c>
      <c r="G194" s="28" t="s">
        <v>365</v>
      </c>
      <c r="H194" s="16">
        <v>2006</v>
      </c>
      <c r="I194" s="13">
        <v>28.4</v>
      </c>
      <c r="J194" s="112" t="s">
        <v>227</v>
      </c>
    </row>
    <row r="195" spans="1:10" ht="12">
      <c r="A195" s="11" t="s">
        <v>809</v>
      </c>
      <c r="B195" s="16" t="s">
        <v>810</v>
      </c>
      <c r="C195" s="17" t="s">
        <v>321</v>
      </c>
      <c r="D195" s="99">
        <v>30.6</v>
      </c>
      <c r="E195" s="14">
        <v>0.2</v>
      </c>
      <c r="F195" s="25">
        <f t="shared" si="9"/>
        <v>24.48</v>
      </c>
      <c r="G195" s="28" t="s">
        <v>365</v>
      </c>
      <c r="H195" s="16">
        <v>2006</v>
      </c>
      <c r="I195" s="13">
        <v>35.6</v>
      </c>
      <c r="J195" s="112" t="s">
        <v>227</v>
      </c>
    </row>
    <row r="196" spans="1:10" ht="12">
      <c r="A196" s="11" t="s">
        <v>811</v>
      </c>
      <c r="B196" s="16" t="s">
        <v>812</v>
      </c>
      <c r="C196" s="17" t="s">
        <v>321</v>
      </c>
      <c r="D196" s="99">
        <v>36.7</v>
      </c>
      <c r="E196" s="14">
        <v>0.2</v>
      </c>
      <c r="F196" s="25">
        <f t="shared" si="9"/>
        <v>29.360000000000003</v>
      </c>
      <c r="G196" s="28" t="s">
        <v>365</v>
      </c>
      <c r="H196" s="16">
        <v>2006</v>
      </c>
      <c r="I196" s="13">
        <v>42.6</v>
      </c>
      <c r="J196" s="112" t="s">
        <v>227</v>
      </c>
    </row>
    <row r="197" spans="1:10" ht="12">
      <c r="A197" s="11" t="s">
        <v>813</v>
      </c>
      <c r="B197" s="16" t="s">
        <v>814</v>
      </c>
      <c r="C197" s="17" t="s">
        <v>321</v>
      </c>
      <c r="D197" s="99">
        <v>48.95</v>
      </c>
      <c r="E197" s="14">
        <v>0.2</v>
      </c>
      <c r="F197" s="25">
        <f t="shared" si="9"/>
        <v>39.160000000000004</v>
      </c>
      <c r="G197" s="28" t="s">
        <v>365</v>
      </c>
      <c r="H197" s="16">
        <v>2006</v>
      </c>
      <c r="I197" s="13">
        <v>57</v>
      </c>
      <c r="J197" s="112" t="s">
        <v>227</v>
      </c>
    </row>
    <row r="198" spans="1:10" ht="12">
      <c r="A198" s="11" t="s">
        <v>815</v>
      </c>
      <c r="B198" s="16" t="s">
        <v>816</v>
      </c>
      <c r="C198" s="17" t="s">
        <v>321</v>
      </c>
      <c r="D198" s="99">
        <v>61.2</v>
      </c>
      <c r="E198" s="14">
        <v>0.2</v>
      </c>
      <c r="F198" s="25">
        <f t="shared" si="9"/>
        <v>48.96</v>
      </c>
      <c r="G198" s="28" t="s">
        <v>365</v>
      </c>
      <c r="H198" s="16">
        <v>2006</v>
      </c>
      <c r="I198" s="13">
        <v>71</v>
      </c>
      <c r="J198" s="112" t="s">
        <v>227</v>
      </c>
    </row>
    <row r="199" spans="1:10" ht="12">
      <c r="A199" s="11" t="s">
        <v>817</v>
      </c>
      <c r="B199" s="16" t="s">
        <v>818</v>
      </c>
      <c r="C199" s="17" t="s">
        <v>321</v>
      </c>
      <c r="D199" s="99">
        <v>73.55</v>
      </c>
      <c r="E199" s="14">
        <v>0.2</v>
      </c>
      <c r="F199" s="25">
        <f t="shared" si="9"/>
        <v>58.839999999999996</v>
      </c>
      <c r="G199" s="28" t="s">
        <v>365</v>
      </c>
      <c r="H199" s="16">
        <v>2006</v>
      </c>
      <c r="I199" s="13">
        <v>85</v>
      </c>
      <c r="J199" s="112" t="s">
        <v>227</v>
      </c>
    </row>
    <row r="200" spans="1:10" ht="12">
      <c r="A200" s="18" t="s">
        <v>819</v>
      </c>
      <c r="B200" s="19" t="s">
        <v>820</v>
      </c>
      <c r="C200" s="17"/>
      <c r="D200" s="99"/>
      <c r="E200" s="14"/>
      <c r="G200" s="28"/>
      <c r="H200" s="16"/>
      <c r="I200" s="13"/>
      <c r="J200" s="112" t="s">
        <v>227</v>
      </c>
    </row>
    <row r="201" spans="1:10" ht="12">
      <c r="A201" s="11" t="s">
        <v>821</v>
      </c>
      <c r="B201" s="16" t="s">
        <v>1349</v>
      </c>
      <c r="C201" s="17" t="s">
        <v>321</v>
      </c>
      <c r="D201" s="99">
        <v>1.4</v>
      </c>
      <c r="E201" s="14">
        <v>0.15</v>
      </c>
      <c r="F201" s="25">
        <f>D201-(D201*E201)</f>
        <v>1.19</v>
      </c>
      <c r="G201" s="28" t="s">
        <v>365</v>
      </c>
      <c r="H201" s="16">
        <v>2006</v>
      </c>
      <c r="I201" s="13">
        <v>1.7</v>
      </c>
      <c r="J201" s="112" t="s">
        <v>227</v>
      </c>
    </row>
    <row r="202" spans="1:10" ht="12">
      <c r="A202" s="11" t="s">
        <v>822</v>
      </c>
      <c r="B202" s="16" t="s">
        <v>1350</v>
      </c>
      <c r="C202" s="17" t="s">
        <v>321</v>
      </c>
      <c r="D202" s="99">
        <v>2</v>
      </c>
      <c r="E202" s="14">
        <v>0.15</v>
      </c>
      <c r="F202" s="25">
        <f>D202-(D202*E202)</f>
        <v>1.7</v>
      </c>
      <c r="G202" s="28" t="s">
        <v>365</v>
      </c>
      <c r="H202" s="16">
        <v>2006</v>
      </c>
      <c r="I202" s="13">
        <v>2.4</v>
      </c>
      <c r="J202" s="112" t="s">
        <v>227</v>
      </c>
    </row>
    <row r="203" spans="1:10" ht="12">
      <c r="A203" s="18" t="s">
        <v>823</v>
      </c>
      <c r="B203" s="19" t="s">
        <v>824</v>
      </c>
      <c r="C203" s="17"/>
      <c r="D203" s="99"/>
      <c r="E203" s="14"/>
      <c r="F203" s="25">
        <f>D203-(D203*E203)</f>
        <v>0</v>
      </c>
      <c r="G203" s="28"/>
      <c r="H203" s="16"/>
      <c r="I203" s="13"/>
      <c r="J203" s="112" t="s">
        <v>227</v>
      </c>
    </row>
    <row r="204" spans="1:10" ht="12">
      <c r="A204" s="11" t="s">
        <v>1351</v>
      </c>
      <c r="B204" s="16" t="s">
        <v>1352</v>
      </c>
      <c r="C204" s="17" t="s">
        <v>321</v>
      </c>
      <c r="D204" s="99">
        <v>3.6</v>
      </c>
      <c r="E204" s="14">
        <v>0.15</v>
      </c>
      <c r="F204" s="25">
        <f>D204-(D204*E204)</f>
        <v>3.06</v>
      </c>
      <c r="G204" s="28" t="s">
        <v>365</v>
      </c>
      <c r="H204" s="16">
        <v>2006</v>
      </c>
      <c r="I204" s="13">
        <v>4.95</v>
      </c>
      <c r="J204" s="112" t="s">
        <v>227</v>
      </c>
    </row>
    <row r="205" spans="1:10" ht="12">
      <c r="A205" s="18" t="s">
        <v>825</v>
      </c>
      <c r="B205" s="19" t="s">
        <v>826</v>
      </c>
      <c r="C205" s="17"/>
      <c r="D205" s="99"/>
      <c r="E205" s="14"/>
      <c r="G205" s="28"/>
      <c r="H205" s="16"/>
      <c r="I205" s="13"/>
      <c r="J205" s="112" t="s">
        <v>227</v>
      </c>
    </row>
    <row r="206" spans="1:10" ht="12">
      <c r="A206" s="11" t="s">
        <v>827</v>
      </c>
      <c r="B206" s="16" t="s">
        <v>828</v>
      </c>
      <c r="C206" s="17" t="s">
        <v>321</v>
      </c>
      <c r="D206" s="99">
        <v>0.45</v>
      </c>
      <c r="E206" s="14">
        <v>0.2</v>
      </c>
      <c r="F206" s="25">
        <f>D206-(D206*E206)</f>
        <v>0.36</v>
      </c>
      <c r="G206" s="28" t="s">
        <v>365</v>
      </c>
      <c r="H206" s="16">
        <v>2006</v>
      </c>
      <c r="I206" s="13">
        <v>0.5</v>
      </c>
      <c r="J206" s="112" t="s">
        <v>227</v>
      </c>
    </row>
    <row r="207" spans="1:10" ht="12">
      <c r="A207" s="11" t="s">
        <v>829</v>
      </c>
      <c r="B207" s="16" t="s">
        <v>830</v>
      </c>
      <c r="C207" s="17" t="s">
        <v>321</v>
      </c>
      <c r="D207" s="99">
        <v>0.7</v>
      </c>
      <c r="E207" s="14">
        <v>0.2</v>
      </c>
      <c r="F207" s="25">
        <f>D207-(D207*E207)</f>
        <v>0.5599999999999999</v>
      </c>
      <c r="G207" s="28" t="s">
        <v>365</v>
      </c>
      <c r="H207" s="16">
        <v>2006</v>
      </c>
      <c r="I207" s="13">
        <v>5</v>
      </c>
      <c r="J207" s="112" t="s">
        <v>227</v>
      </c>
    </row>
    <row r="208" spans="1:10" ht="12">
      <c r="A208" s="35" t="s">
        <v>831</v>
      </c>
      <c r="B208" s="34" t="s">
        <v>832</v>
      </c>
      <c r="C208" s="39" t="s">
        <v>321</v>
      </c>
      <c r="D208" s="100">
        <v>0.9</v>
      </c>
      <c r="E208" s="33">
        <v>0.2</v>
      </c>
      <c r="F208" s="25">
        <f>D208-(D208*E208)</f>
        <v>0.72</v>
      </c>
      <c r="G208" s="41" t="s">
        <v>365</v>
      </c>
      <c r="H208" s="34">
        <v>2006</v>
      </c>
      <c r="I208" s="32">
        <v>1.8</v>
      </c>
      <c r="J208" s="112" t="s">
        <v>227</v>
      </c>
    </row>
    <row r="209" spans="1:10" ht="12">
      <c r="A209" s="31" t="s">
        <v>833</v>
      </c>
      <c r="B209" s="42" t="s">
        <v>834</v>
      </c>
      <c r="C209" s="39"/>
      <c r="D209" s="100"/>
      <c r="E209" s="33"/>
      <c r="G209" s="41"/>
      <c r="H209" s="34"/>
      <c r="I209" s="32"/>
      <c r="J209" s="112" t="s">
        <v>227</v>
      </c>
    </row>
    <row r="210" spans="1:10" ht="12">
      <c r="A210" s="35" t="s">
        <v>835</v>
      </c>
      <c r="B210" s="34" t="s">
        <v>836</v>
      </c>
      <c r="C210" s="39" t="s">
        <v>837</v>
      </c>
      <c r="D210" s="100">
        <v>2.5</v>
      </c>
      <c r="E210" s="33">
        <v>0.3</v>
      </c>
      <c r="F210" s="25">
        <f>D210-(D210*E210)</f>
        <v>1.75</v>
      </c>
      <c r="G210" s="41" t="s">
        <v>365</v>
      </c>
      <c r="H210" s="34">
        <v>2006</v>
      </c>
      <c r="I210" s="32">
        <v>2.8</v>
      </c>
      <c r="J210" s="112" t="s">
        <v>227</v>
      </c>
    </row>
    <row r="211" spans="1:10" ht="12">
      <c r="A211" s="35" t="s">
        <v>838</v>
      </c>
      <c r="B211" s="34" t="s">
        <v>839</v>
      </c>
      <c r="C211" s="39" t="s">
        <v>837</v>
      </c>
      <c r="D211" s="100">
        <v>3.6</v>
      </c>
      <c r="E211" s="33">
        <v>0.3</v>
      </c>
      <c r="F211" s="25">
        <f>D211-(D211*E211)</f>
        <v>2.52</v>
      </c>
      <c r="G211" s="41" t="s">
        <v>365</v>
      </c>
      <c r="H211" s="34">
        <v>2006</v>
      </c>
      <c r="I211" s="32">
        <v>2.9</v>
      </c>
      <c r="J211" s="112" t="s">
        <v>227</v>
      </c>
    </row>
    <row r="212" spans="1:10" ht="12">
      <c r="A212" s="35" t="s">
        <v>840</v>
      </c>
      <c r="B212" s="34" t="s">
        <v>841</v>
      </c>
      <c r="C212" s="39" t="s">
        <v>837</v>
      </c>
      <c r="D212" s="100">
        <v>5.5</v>
      </c>
      <c r="E212" s="33">
        <v>0.05</v>
      </c>
      <c r="F212" s="25">
        <f>D212-(D212*E212)</f>
        <v>5.225</v>
      </c>
      <c r="G212" s="41" t="s">
        <v>365</v>
      </c>
      <c r="H212" s="34">
        <v>2006</v>
      </c>
      <c r="I212" s="32">
        <v>11</v>
      </c>
      <c r="J212" s="112" t="s">
        <v>227</v>
      </c>
    </row>
    <row r="213" spans="1:10" ht="12">
      <c r="A213" s="24" t="s">
        <v>1353</v>
      </c>
      <c r="B213" s="22" t="s">
        <v>234</v>
      </c>
      <c r="C213" s="22"/>
      <c r="D213" s="25"/>
      <c r="G213" s="26"/>
      <c r="H213" s="26"/>
      <c r="I213" s="25"/>
      <c r="J213" s="112" t="s">
        <v>227</v>
      </c>
    </row>
    <row r="214" spans="1:10" ht="12">
      <c r="A214" s="27" t="s">
        <v>1354</v>
      </c>
      <c r="B214" s="20" t="s">
        <v>1355</v>
      </c>
      <c r="C214" s="20" t="s">
        <v>235</v>
      </c>
      <c r="D214" s="25">
        <v>6</v>
      </c>
      <c r="E214" s="21">
        <v>0.1</v>
      </c>
      <c r="F214" s="25">
        <f>D214-(D214*E214)</f>
        <v>5.4</v>
      </c>
      <c r="G214" s="26" t="s">
        <v>1215</v>
      </c>
      <c r="H214" s="26">
        <v>2006</v>
      </c>
      <c r="I214" s="25">
        <v>7.6</v>
      </c>
      <c r="J214" s="112" t="s">
        <v>227</v>
      </c>
    </row>
    <row r="215" spans="1:10" ht="12">
      <c r="A215" s="27" t="s">
        <v>1354</v>
      </c>
      <c r="B215" s="20" t="s">
        <v>1356</v>
      </c>
      <c r="C215" s="20" t="s">
        <v>235</v>
      </c>
      <c r="D215" s="25">
        <v>6</v>
      </c>
      <c r="E215" s="21">
        <v>0.1</v>
      </c>
      <c r="F215" s="25">
        <f>D215-(D215*E215)</f>
        <v>5.4</v>
      </c>
      <c r="G215" s="26" t="s">
        <v>1215</v>
      </c>
      <c r="H215" s="26">
        <v>2006</v>
      </c>
      <c r="I215" s="25">
        <v>8.3</v>
      </c>
      <c r="J215" s="112" t="s">
        <v>227</v>
      </c>
    </row>
    <row r="216" spans="1:10" ht="12">
      <c r="A216" s="27" t="s">
        <v>842</v>
      </c>
      <c r="B216" s="20" t="s">
        <v>1357</v>
      </c>
      <c r="C216" s="20" t="s">
        <v>235</v>
      </c>
      <c r="D216" s="25">
        <v>6</v>
      </c>
      <c r="E216" s="21">
        <v>0.1</v>
      </c>
      <c r="F216" s="25">
        <f>D216-(D216*E216)</f>
        <v>5.4</v>
      </c>
      <c r="G216" s="26" t="s">
        <v>1215</v>
      </c>
      <c r="H216" s="26">
        <v>2006</v>
      </c>
      <c r="I216" s="25">
        <v>8.1</v>
      </c>
      <c r="J216" s="112" t="s">
        <v>227</v>
      </c>
    </row>
    <row r="217" spans="1:10" ht="12">
      <c r="A217" s="43" t="s">
        <v>842</v>
      </c>
      <c r="B217" s="42" t="s">
        <v>843</v>
      </c>
      <c r="C217" s="44"/>
      <c r="D217" s="101"/>
      <c r="E217" s="46"/>
      <c r="G217" s="45"/>
      <c r="H217" s="45"/>
      <c r="I217" s="40"/>
      <c r="J217" s="112" t="s">
        <v>227</v>
      </c>
    </row>
    <row r="218" spans="1:10" ht="12">
      <c r="A218" s="39" t="s">
        <v>844</v>
      </c>
      <c r="B218" s="34" t="s">
        <v>1358</v>
      </c>
      <c r="C218" s="44" t="s">
        <v>288</v>
      </c>
      <c r="D218" s="97">
        <v>6</v>
      </c>
      <c r="E218" s="46">
        <v>0.15</v>
      </c>
      <c r="F218" s="25">
        <f>D218-(D218*E218)</f>
        <v>5.1</v>
      </c>
      <c r="G218" s="41" t="s">
        <v>365</v>
      </c>
      <c r="H218" s="45">
        <v>2006</v>
      </c>
      <c r="I218" s="40">
        <v>7</v>
      </c>
      <c r="J218" s="112" t="s">
        <v>227</v>
      </c>
    </row>
    <row r="219" spans="1:10" ht="12">
      <c r="A219" s="43" t="s">
        <v>845</v>
      </c>
      <c r="B219" s="42" t="s">
        <v>846</v>
      </c>
      <c r="C219" s="44"/>
      <c r="D219" s="97"/>
      <c r="E219" s="46"/>
      <c r="G219" s="45"/>
      <c r="H219" s="45"/>
      <c r="I219" s="40"/>
      <c r="J219" s="112" t="s">
        <v>227</v>
      </c>
    </row>
    <row r="220" spans="1:10" ht="12">
      <c r="A220" s="39" t="s">
        <v>847</v>
      </c>
      <c r="B220" s="34" t="s">
        <v>848</v>
      </c>
      <c r="C220" s="44" t="s">
        <v>288</v>
      </c>
      <c r="D220" s="97">
        <v>7.8</v>
      </c>
      <c r="E220" s="46">
        <v>0.15</v>
      </c>
      <c r="F220" s="25">
        <f>D220-(D220*E220)</f>
        <v>6.63</v>
      </c>
      <c r="G220" s="41" t="s">
        <v>365</v>
      </c>
      <c r="H220" s="45">
        <v>2006</v>
      </c>
      <c r="I220" s="40">
        <v>9.7</v>
      </c>
      <c r="J220" s="112" t="s">
        <v>227</v>
      </c>
    </row>
    <row r="221" spans="1:10" ht="12">
      <c r="A221" s="27" t="s">
        <v>1359</v>
      </c>
      <c r="B221" s="20" t="s">
        <v>1360</v>
      </c>
      <c r="C221" s="20" t="s">
        <v>235</v>
      </c>
      <c r="D221" s="25">
        <v>4</v>
      </c>
      <c r="E221" s="21">
        <v>0.1</v>
      </c>
      <c r="F221" s="25">
        <f>D221-(D221*E221)</f>
        <v>3.6</v>
      </c>
      <c r="G221" s="26" t="s">
        <v>1215</v>
      </c>
      <c r="H221" s="26">
        <v>2006</v>
      </c>
      <c r="I221" s="25">
        <v>5.3</v>
      </c>
      <c r="J221" s="112" t="s">
        <v>227</v>
      </c>
    </row>
    <row r="222" spans="1:10" ht="12">
      <c r="A222" s="27" t="s">
        <v>1361</v>
      </c>
      <c r="B222" s="20" t="s">
        <v>1362</v>
      </c>
      <c r="C222" s="20" t="s">
        <v>235</v>
      </c>
      <c r="D222" s="25">
        <v>5</v>
      </c>
      <c r="E222" s="21">
        <v>0.1</v>
      </c>
      <c r="F222" s="25">
        <f>D222-(D222*E222)</f>
        <v>4.5</v>
      </c>
      <c r="G222" s="26" t="s">
        <v>1215</v>
      </c>
      <c r="H222" s="26">
        <v>2006</v>
      </c>
      <c r="I222" s="25">
        <v>6</v>
      </c>
      <c r="J222" s="112" t="s">
        <v>227</v>
      </c>
    </row>
    <row r="223" spans="1:10" ht="12">
      <c r="A223" s="43" t="s">
        <v>849</v>
      </c>
      <c r="B223" s="42" t="s">
        <v>850</v>
      </c>
      <c r="C223" s="44"/>
      <c r="D223" s="97"/>
      <c r="E223" s="46"/>
      <c r="G223" s="45"/>
      <c r="H223" s="45"/>
      <c r="I223" s="40"/>
      <c r="J223" s="112" t="s">
        <v>227</v>
      </c>
    </row>
    <row r="224" spans="1:10" ht="12">
      <c r="A224" s="39" t="s">
        <v>851</v>
      </c>
      <c r="B224" s="34" t="s">
        <v>1363</v>
      </c>
      <c r="C224" s="44" t="s">
        <v>288</v>
      </c>
      <c r="D224" s="97">
        <v>7.2</v>
      </c>
      <c r="E224" s="46">
        <v>0.15</v>
      </c>
      <c r="F224" s="25">
        <f>D224-(D224*E224)</f>
        <v>6.12</v>
      </c>
      <c r="G224" s="41" t="s">
        <v>365</v>
      </c>
      <c r="H224" s="45">
        <v>2006</v>
      </c>
      <c r="I224" s="40">
        <v>8.7</v>
      </c>
      <c r="J224" s="112" t="s">
        <v>227</v>
      </c>
    </row>
    <row r="225" spans="1:10" ht="12">
      <c r="A225" s="43" t="s">
        <v>852</v>
      </c>
      <c r="B225" s="42" t="s">
        <v>853</v>
      </c>
      <c r="C225" s="44"/>
      <c r="D225" s="97"/>
      <c r="E225" s="46"/>
      <c r="G225" s="45"/>
      <c r="H225" s="45"/>
      <c r="I225" s="40"/>
      <c r="J225" s="112" t="s">
        <v>227</v>
      </c>
    </row>
    <row r="226" spans="1:10" ht="12">
      <c r="A226" s="39" t="s">
        <v>854</v>
      </c>
      <c r="B226" s="34" t="s">
        <v>855</v>
      </c>
      <c r="C226" s="44" t="s">
        <v>288</v>
      </c>
      <c r="D226" s="97">
        <v>7.8</v>
      </c>
      <c r="E226" s="46">
        <v>0.15</v>
      </c>
      <c r="F226" s="25">
        <f>D226-(D226*E226)</f>
        <v>6.63</v>
      </c>
      <c r="G226" s="41" t="s">
        <v>365</v>
      </c>
      <c r="H226" s="45">
        <v>2006</v>
      </c>
      <c r="I226" s="40">
        <v>11.3</v>
      </c>
      <c r="J226" s="112" t="s">
        <v>227</v>
      </c>
    </row>
    <row r="227" spans="1:10" ht="12">
      <c r="A227" s="43" t="s">
        <v>856</v>
      </c>
      <c r="B227" s="42" t="s">
        <v>857</v>
      </c>
      <c r="C227" s="44"/>
      <c r="D227" s="97"/>
      <c r="E227" s="46"/>
      <c r="G227" s="45"/>
      <c r="H227" s="45"/>
      <c r="I227" s="40"/>
      <c r="J227" s="112" t="s">
        <v>227</v>
      </c>
    </row>
    <row r="228" spans="1:10" ht="12">
      <c r="A228" s="39" t="s">
        <v>858</v>
      </c>
      <c r="B228" s="34" t="s">
        <v>859</v>
      </c>
      <c r="C228" s="44" t="s">
        <v>288</v>
      </c>
      <c r="D228" s="97">
        <v>2.85</v>
      </c>
      <c r="E228" s="46">
        <v>0.15</v>
      </c>
      <c r="F228" s="25">
        <f>D228-(D228*E228)</f>
        <v>2.4225000000000003</v>
      </c>
      <c r="G228" s="41" t="s">
        <v>365</v>
      </c>
      <c r="H228" s="45">
        <v>2006</v>
      </c>
      <c r="I228" s="40">
        <v>3.65</v>
      </c>
      <c r="J228" s="112" t="s">
        <v>227</v>
      </c>
    </row>
    <row r="229" spans="1:10" ht="12">
      <c r="A229" s="39" t="s">
        <v>860</v>
      </c>
      <c r="B229" s="34" t="s">
        <v>861</v>
      </c>
      <c r="C229" s="44" t="s">
        <v>288</v>
      </c>
      <c r="D229" s="97">
        <v>9</v>
      </c>
      <c r="E229" s="46">
        <v>0.15</v>
      </c>
      <c r="F229" s="25">
        <f>D229-(D229*E229)</f>
        <v>7.65</v>
      </c>
      <c r="G229" s="41" t="s">
        <v>365</v>
      </c>
      <c r="H229" s="45">
        <v>2006</v>
      </c>
      <c r="I229" s="40">
        <v>8.8</v>
      </c>
      <c r="J229" s="112" t="s">
        <v>227</v>
      </c>
    </row>
    <row r="230" spans="1:10" ht="12">
      <c r="A230" s="43" t="s">
        <v>862</v>
      </c>
      <c r="B230" s="42" t="s">
        <v>863</v>
      </c>
      <c r="C230" s="44"/>
      <c r="D230" s="97"/>
      <c r="E230" s="46"/>
      <c r="G230" s="45"/>
      <c r="H230" s="45"/>
      <c r="I230" s="40"/>
      <c r="J230" s="112" t="s">
        <v>227</v>
      </c>
    </row>
    <row r="231" spans="1:10" ht="12">
      <c r="A231" s="39" t="s">
        <v>864</v>
      </c>
      <c r="B231" s="34" t="s">
        <v>865</v>
      </c>
      <c r="C231" s="44" t="s">
        <v>288</v>
      </c>
      <c r="D231" s="97">
        <v>3.45</v>
      </c>
      <c r="E231" s="46">
        <v>0.15</v>
      </c>
      <c r="F231" s="25">
        <f>D231-(D231*E231)</f>
        <v>2.9325</v>
      </c>
      <c r="G231" s="41" t="s">
        <v>365</v>
      </c>
      <c r="H231" s="45">
        <v>2006</v>
      </c>
      <c r="I231" s="40">
        <v>4.25</v>
      </c>
      <c r="J231" s="112" t="s">
        <v>227</v>
      </c>
    </row>
    <row r="232" spans="1:10" ht="12">
      <c r="A232" s="47" t="s">
        <v>867</v>
      </c>
      <c r="B232" s="48" t="s">
        <v>868</v>
      </c>
      <c r="C232" s="31"/>
      <c r="D232" s="100"/>
      <c r="E232" s="33"/>
      <c r="G232" s="41"/>
      <c r="H232" s="34"/>
      <c r="I232" s="32"/>
      <c r="J232" s="112" t="s">
        <v>227</v>
      </c>
    </row>
    <row r="233" spans="1:10" ht="12">
      <c r="A233" s="49" t="s">
        <v>869</v>
      </c>
      <c r="B233" s="50" t="s">
        <v>870</v>
      </c>
      <c r="C233" s="35" t="s">
        <v>871</v>
      </c>
      <c r="D233" s="100">
        <v>315</v>
      </c>
      <c r="E233" s="33"/>
      <c r="F233" s="25">
        <f>D233-(D233*E233)</f>
        <v>315</v>
      </c>
      <c r="G233" s="41" t="s">
        <v>1364</v>
      </c>
      <c r="H233" s="34">
        <v>2006</v>
      </c>
      <c r="I233" s="32">
        <v>6.4</v>
      </c>
      <c r="J233" s="112" t="s">
        <v>227</v>
      </c>
    </row>
    <row r="234" spans="1:10" ht="12">
      <c r="A234" s="47" t="s">
        <v>872</v>
      </c>
      <c r="B234" s="51" t="s">
        <v>873</v>
      </c>
      <c r="C234" s="31"/>
      <c r="D234" s="100"/>
      <c r="E234" s="33"/>
      <c r="G234" s="41"/>
      <c r="H234" s="34"/>
      <c r="I234" s="32"/>
      <c r="J234" s="112" t="s">
        <v>227</v>
      </c>
    </row>
    <row r="235" spans="1:10" ht="12">
      <c r="A235" s="49" t="s">
        <v>874</v>
      </c>
      <c r="B235" s="50" t="s">
        <v>875</v>
      </c>
      <c r="C235" s="35" t="s">
        <v>871</v>
      </c>
      <c r="D235" s="100">
        <v>335</v>
      </c>
      <c r="E235" s="33"/>
      <c r="F235" s="25">
        <f>D235-(D235*E235)</f>
        <v>335</v>
      </c>
      <c r="G235" s="41" t="s">
        <v>1364</v>
      </c>
      <c r="H235" s="34">
        <v>2006</v>
      </c>
      <c r="I235" s="32">
        <v>14.3</v>
      </c>
      <c r="J235" s="112" t="s">
        <v>227</v>
      </c>
    </row>
    <row r="236" spans="1:10" ht="12">
      <c r="A236" s="49" t="s">
        <v>876</v>
      </c>
      <c r="B236" s="50" t="s">
        <v>877</v>
      </c>
      <c r="C236" s="35" t="s">
        <v>871</v>
      </c>
      <c r="D236" s="100">
        <v>335</v>
      </c>
      <c r="E236" s="33"/>
      <c r="F236" s="25">
        <f>D236-(D236*E236)</f>
        <v>335</v>
      </c>
      <c r="G236" s="41" t="s">
        <v>1364</v>
      </c>
      <c r="H236" s="34">
        <v>2006</v>
      </c>
      <c r="I236" s="32">
        <v>17.1</v>
      </c>
      <c r="J236" s="112" t="s">
        <v>227</v>
      </c>
    </row>
    <row r="237" spans="1:10" ht="12">
      <c r="A237" s="49" t="s">
        <v>878</v>
      </c>
      <c r="B237" s="50" t="s">
        <v>879</v>
      </c>
      <c r="C237" s="35" t="s">
        <v>871</v>
      </c>
      <c r="D237" s="100">
        <v>320</v>
      </c>
      <c r="E237" s="33"/>
      <c r="F237" s="25">
        <f>D237-(D237*E237)</f>
        <v>320</v>
      </c>
      <c r="G237" s="41" t="s">
        <v>1364</v>
      </c>
      <c r="H237" s="34">
        <v>2006</v>
      </c>
      <c r="I237" s="32">
        <v>28.9</v>
      </c>
      <c r="J237" s="112" t="s">
        <v>227</v>
      </c>
    </row>
    <row r="238" spans="1:10" ht="12">
      <c r="A238" s="47" t="s">
        <v>880</v>
      </c>
      <c r="B238" s="51" t="s">
        <v>881</v>
      </c>
      <c r="C238" s="31"/>
      <c r="D238" s="100"/>
      <c r="E238" s="33"/>
      <c r="G238" s="41"/>
      <c r="H238" s="34"/>
      <c r="I238" s="32"/>
      <c r="J238" s="112" t="s">
        <v>227</v>
      </c>
    </row>
    <row r="239" spans="1:10" ht="12">
      <c r="A239" s="52" t="s">
        <v>882</v>
      </c>
      <c r="B239" s="53" t="s">
        <v>883</v>
      </c>
      <c r="C239" s="54" t="s">
        <v>308</v>
      </c>
      <c r="D239" s="102">
        <v>1.25</v>
      </c>
      <c r="E239" s="33"/>
      <c r="F239" s="25">
        <f>D239-(D239*E239)</f>
        <v>1.25</v>
      </c>
      <c r="G239" s="41" t="s">
        <v>365</v>
      </c>
      <c r="H239" s="34">
        <v>2006</v>
      </c>
      <c r="I239" s="55">
        <v>1.75</v>
      </c>
      <c r="J239" s="112" t="s">
        <v>227</v>
      </c>
    </row>
    <row r="240" spans="1:10" ht="12">
      <c r="A240" s="56" t="s">
        <v>884</v>
      </c>
      <c r="B240" s="57" t="s">
        <v>885</v>
      </c>
      <c r="C240" s="58"/>
      <c r="D240" s="102"/>
      <c r="E240" s="33"/>
      <c r="G240" s="41"/>
      <c r="H240" s="34"/>
      <c r="I240" s="55"/>
      <c r="J240" s="112" t="s">
        <v>227</v>
      </c>
    </row>
    <row r="241" spans="1:10" ht="12">
      <c r="A241" s="52" t="s">
        <v>886</v>
      </c>
      <c r="B241" s="53" t="s">
        <v>887</v>
      </c>
      <c r="C241" s="54" t="s">
        <v>308</v>
      </c>
      <c r="D241" s="102">
        <v>0.4</v>
      </c>
      <c r="E241" s="33">
        <v>0.05</v>
      </c>
      <c r="F241" s="25">
        <f aca="true" t="shared" si="10" ref="F241:F246">D241-(D241*E241)</f>
        <v>0.38</v>
      </c>
      <c r="G241" s="41" t="s">
        <v>365</v>
      </c>
      <c r="H241" s="34">
        <v>2006</v>
      </c>
      <c r="I241" s="55">
        <v>0.5</v>
      </c>
      <c r="J241" s="112" t="s">
        <v>227</v>
      </c>
    </row>
    <row r="242" spans="1:10" ht="12">
      <c r="A242" s="52" t="s">
        <v>888</v>
      </c>
      <c r="B242" s="53" t="s">
        <v>889</v>
      </c>
      <c r="C242" s="54" t="s">
        <v>308</v>
      </c>
      <c r="D242" s="102">
        <v>0.5</v>
      </c>
      <c r="E242" s="33">
        <v>0.05</v>
      </c>
      <c r="F242" s="25">
        <f t="shared" si="10"/>
        <v>0.475</v>
      </c>
      <c r="G242" s="41" t="s">
        <v>365</v>
      </c>
      <c r="H242" s="34">
        <v>2006</v>
      </c>
      <c r="I242" s="55">
        <v>0.65</v>
      </c>
      <c r="J242" s="112" t="s">
        <v>227</v>
      </c>
    </row>
    <row r="243" spans="1:10" ht="12">
      <c r="A243" s="52" t="s">
        <v>890</v>
      </c>
      <c r="B243" s="53" t="s">
        <v>891</v>
      </c>
      <c r="C243" s="54" t="s">
        <v>308</v>
      </c>
      <c r="D243" s="102">
        <v>0.8</v>
      </c>
      <c r="E243" s="33">
        <v>0.05</v>
      </c>
      <c r="F243" s="25">
        <f t="shared" si="10"/>
        <v>0.76</v>
      </c>
      <c r="G243" s="41" t="s">
        <v>365</v>
      </c>
      <c r="H243" s="34">
        <v>2006</v>
      </c>
      <c r="I243" s="55">
        <v>1</v>
      </c>
      <c r="J243" s="112" t="s">
        <v>227</v>
      </c>
    </row>
    <row r="244" spans="1:10" ht="12">
      <c r="A244" s="59" t="s">
        <v>892</v>
      </c>
      <c r="B244" s="53" t="s">
        <v>893</v>
      </c>
      <c r="C244" s="60" t="s">
        <v>308</v>
      </c>
      <c r="D244" s="103">
        <v>0.6</v>
      </c>
      <c r="E244" s="33">
        <v>0.05</v>
      </c>
      <c r="F244" s="25">
        <f t="shared" si="10"/>
        <v>0.57</v>
      </c>
      <c r="G244" s="41" t="s">
        <v>365</v>
      </c>
      <c r="H244" s="62">
        <v>2006</v>
      </c>
      <c r="I244" s="61">
        <v>0.8</v>
      </c>
      <c r="J244" s="112" t="s">
        <v>227</v>
      </c>
    </row>
    <row r="245" spans="1:10" ht="12">
      <c r="A245" s="63" t="s">
        <v>894</v>
      </c>
      <c r="B245" s="57" t="s">
        <v>895</v>
      </c>
      <c r="C245" s="64"/>
      <c r="D245" s="103"/>
      <c r="E245" s="33"/>
      <c r="F245" s="25">
        <f t="shared" si="10"/>
        <v>0</v>
      </c>
      <c r="G245" s="41"/>
      <c r="H245" s="62"/>
      <c r="I245" s="61"/>
      <c r="J245" s="112" t="s">
        <v>227</v>
      </c>
    </row>
    <row r="246" spans="1:10" ht="12">
      <c r="A246" s="59" t="s">
        <v>896</v>
      </c>
      <c r="B246" s="53" t="s">
        <v>897</v>
      </c>
      <c r="C246" s="60" t="s">
        <v>321</v>
      </c>
      <c r="D246" s="103">
        <v>30</v>
      </c>
      <c r="E246" s="33">
        <v>0.1</v>
      </c>
      <c r="F246" s="25">
        <f t="shared" si="10"/>
        <v>27</v>
      </c>
      <c r="G246" s="41" t="s">
        <v>1365</v>
      </c>
      <c r="H246" s="62">
        <v>2006</v>
      </c>
      <c r="I246" s="61">
        <v>37.8</v>
      </c>
      <c r="J246" s="112" t="s">
        <v>227</v>
      </c>
    </row>
    <row r="247" spans="1:10" ht="12">
      <c r="A247" s="56" t="s">
        <v>898</v>
      </c>
      <c r="B247" s="57" t="s">
        <v>899</v>
      </c>
      <c r="C247" s="58"/>
      <c r="D247" s="102"/>
      <c r="E247" s="33"/>
      <c r="G247" s="41"/>
      <c r="H247" s="34"/>
      <c r="I247" s="55"/>
      <c r="J247" s="112" t="s">
        <v>227</v>
      </c>
    </row>
    <row r="248" spans="1:10" ht="12">
      <c r="A248" s="56" t="s">
        <v>900</v>
      </c>
      <c r="B248" s="57" t="s">
        <v>901</v>
      </c>
      <c r="C248" s="58"/>
      <c r="D248" s="102"/>
      <c r="E248" s="33"/>
      <c r="G248" s="41"/>
      <c r="H248" s="34"/>
      <c r="I248" s="55"/>
      <c r="J248" s="112" t="s">
        <v>227</v>
      </c>
    </row>
    <row r="249" spans="1:10" ht="12">
      <c r="A249" s="52" t="s">
        <v>902</v>
      </c>
      <c r="B249" s="53" t="s">
        <v>903</v>
      </c>
      <c r="C249" s="54" t="s">
        <v>328</v>
      </c>
      <c r="D249" s="102">
        <v>89</v>
      </c>
      <c r="E249" s="33">
        <v>0.05</v>
      </c>
      <c r="F249" s="25">
        <f>D249-(D249*E249)</f>
        <v>84.55</v>
      </c>
      <c r="G249" s="41" t="s">
        <v>365</v>
      </c>
      <c r="H249" s="34">
        <v>2006</v>
      </c>
      <c r="I249" s="55">
        <v>110</v>
      </c>
      <c r="J249" s="112" t="s">
        <v>227</v>
      </c>
    </row>
    <row r="250" spans="1:10" ht="12">
      <c r="A250" s="52" t="s">
        <v>904</v>
      </c>
      <c r="B250" s="53" t="s">
        <v>1366</v>
      </c>
      <c r="C250" s="54" t="s">
        <v>328</v>
      </c>
      <c r="D250" s="102">
        <v>113</v>
      </c>
      <c r="E250" s="33">
        <v>0.05</v>
      </c>
      <c r="F250" s="25">
        <f>D250-(D250*E250)</f>
        <v>107.35</v>
      </c>
      <c r="G250" s="41" t="s">
        <v>365</v>
      </c>
      <c r="H250" s="34">
        <v>2006</v>
      </c>
      <c r="I250" s="55">
        <v>139</v>
      </c>
      <c r="J250" s="112" t="s">
        <v>227</v>
      </c>
    </row>
    <row r="251" spans="1:10" ht="12">
      <c r="A251" s="52" t="s">
        <v>905</v>
      </c>
      <c r="B251" s="53" t="s">
        <v>906</v>
      </c>
      <c r="C251" s="54" t="s">
        <v>328</v>
      </c>
      <c r="D251" s="102">
        <v>130</v>
      </c>
      <c r="E251" s="33">
        <v>0.05</v>
      </c>
      <c r="F251" s="25">
        <f>D251-(D251*E251)</f>
        <v>123.5</v>
      </c>
      <c r="G251" s="41" t="s">
        <v>365</v>
      </c>
      <c r="H251" s="34">
        <v>2006</v>
      </c>
      <c r="I251" s="55">
        <v>158</v>
      </c>
      <c r="J251" s="112" t="s">
        <v>227</v>
      </c>
    </row>
    <row r="252" spans="1:10" ht="12">
      <c r="A252" s="52" t="s">
        <v>1367</v>
      </c>
      <c r="B252" s="53" t="s">
        <v>1368</v>
      </c>
      <c r="C252" s="54" t="s">
        <v>308</v>
      </c>
      <c r="D252" s="102">
        <v>0.59</v>
      </c>
      <c r="E252" s="33">
        <v>0.05</v>
      </c>
      <c r="F252" s="25">
        <f>D252-(D252*E252)</f>
        <v>0.5605</v>
      </c>
      <c r="G252" s="41" t="s">
        <v>365</v>
      </c>
      <c r="H252" s="34">
        <v>2006</v>
      </c>
      <c r="I252" s="55">
        <v>0.9</v>
      </c>
      <c r="J252" s="112" t="s">
        <v>227</v>
      </c>
    </row>
    <row r="253" spans="1:10" ht="12">
      <c r="A253" s="52" t="s">
        <v>1369</v>
      </c>
      <c r="B253" s="53" t="s">
        <v>1370</v>
      </c>
      <c r="C253" s="54" t="s">
        <v>308</v>
      </c>
      <c r="D253" s="102">
        <v>0.75</v>
      </c>
      <c r="E253" s="33">
        <v>0.05</v>
      </c>
      <c r="F253" s="25">
        <f>D253-(D253*E253)</f>
        <v>0.7125</v>
      </c>
      <c r="G253" s="41" t="s">
        <v>365</v>
      </c>
      <c r="H253" s="34">
        <v>2006</v>
      </c>
      <c r="I253" s="55">
        <v>1.1</v>
      </c>
      <c r="J253" s="112" t="s">
        <v>227</v>
      </c>
    </row>
    <row r="254" spans="1:10" ht="12">
      <c r="A254" s="56" t="s">
        <v>1371</v>
      </c>
      <c r="B254" s="57" t="s">
        <v>1372</v>
      </c>
      <c r="C254" s="58"/>
      <c r="D254" s="102"/>
      <c r="E254" s="33"/>
      <c r="G254" s="41"/>
      <c r="H254" s="34"/>
      <c r="I254" s="55"/>
      <c r="J254" s="112" t="s">
        <v>227</v>
      </c>
    </row>
    <row r="255" spans="1:10" ht="12">
      <c r="A255" s="52" t="s">
        <v>1373</v>
      </c>
      <c r="B255" s="53" t="s">
        <v>1374</v>
      </c>
      <c r="C255" s="54" t="s">
        <v>907</v>
      </c>
      <c r="D255" s="102">
        <f>827+341</f>
        <v>1168</v>
      </c>
      <c r="E255" s="33">
        <v>0.2</v>
      </c>
      <c r="F255" s="25">
        <f aca="true" t="shared" si="11" ref="F255:F266">D255-(D255*E255)</f>
        <v>934.4</v>
      </c>
      <c r="G255" s="41" t="s">
        <v>1375</v>
      </c>
      <c r="H255" s="34">
        <v>2006</v>
      </c>
      <c r="I255" s="55">
        <v>1350</v>
      </c>
      <c r="J255" s="112" t="s">
        <v>227</v>
      </c>
    </row>
    <row r="256" spans="1:10" ht="12">
      <c r="A256" s="52" t="s">
        <v>1376</v>
      </c>
      <c r="B256" s="53" t="s">
        <v>1377</v>
      </c>
      <c r="C256" s="54" t="s">
        <v>907</v>
      </c>
      <c r="D256" s="102">
        <f>827+288</f>
        <v>1115</v>
      </c>
      <c r="E256" s="33">
        <v>0.2</v>
      </c>
      <c r="F256" s="25">
        <f t="shared" si="11"/>
        <v>892</v>
      </c>
      <c r="G256" s="41" t="s">
        <v>1375</v>
      </c>
      <c r="H256" s="34">
        <v>2006</v>
      </c>
      <c r="I256" s="55">
        <v>1250</v>
      </c>
      <c r="J256" s="112" t="s">
        <v>227</v>
      </c>
    </row>
    <row r="257" spans="1:10" ht="12">
      <c r="A257" s="52" t="s">
        <v>1378</v>
      </c>
      <c r="B257" s="53" t="s">
        <v>1379</v>
      </c>
      <c r="C257" s="54" t="s">
        <v>907</v>
      </c>
      <c r="D257" s="102">
        <f>239+827</f>
        <v>1066</v>
      </c>
      <c r="E257" s="33">
        <v>0.2</v>
      </c>
      <c r="F257" s="25">
        <f t="shared" si="11"/>
        <v>852.8</v>
      </c>
      <c r="G257" s="41" t="s">
        <v>1375</v>
      </c>
      <c r="H257" s="34">
        <v>2006</v>
      </c>
      <c r="I257" s="55">
        <v>1250</v>
      </c>
      <c r="J257" s="112" t="s">
        <v>227</v>
      </c>
    </row>
    <row r="258" spans="1:10" ht="12">
      <c r="A258" s="52" t="s">
        <v>1380</v>
      </c>
      <c r="B258" s="53" t="s">
        <v>1381</v>
      </c>
      <c r="C258" s="54" t="s">
        <v>907</v>
      </c>
      <c r="D258" s="102">
        <f>223+827</f>
        <v>1050</v>
      </c>
      <c r="E258" s="33">
        <v>0.2</v>
      </c>
      <c r="F258" s="25">
        <f t="shared" si="11"/>
        <v>840</v>
      </c>
      <c r="G258" s="41" t="s">
        <v>1375</v>
      </c>
      <c r="H258" s="34">
        <v>2006</v>
      </c>
      <c r="I258" s="55">
        <v>1200</v>
      </c>
      <c r="J258" s="112" t="s">
        <v>227</v>
      </c>
    </row>
    <row r="259" spans="1:10" ht="12">
      <c r="A259" s="52" t="s">
        <v>1382</v>
      </c>
      <c r="B259" s="53" t="s">
        <v>1383</v>
      </c>
      <c r="C259" s="54" t="s">
        <v>907</v>
      </c>
      <c r="D259" s="102">
        <f>181+827</f>
        <v>1008</v>
      </c>
      <c r="E259" s="33">
        <v>0.2</v>
      </c>
      <c r="F259" s="25">
        <f t="shared" si="11"/>
        <v>806.4</v>
      </c>
      <c r="G259" s="41" t="s">
        <v>1375</v>
      </c>
      <c r="H259" s="34">
        <v>2006</v>
      </c>
      <c r="I259" s="55">
        <v>1150</v>
      </c>
      <c r="J259" s="112" t="s">
        <v>227</v>
      </c>
    </row>
    <row r="260" spans="1:10" ht="12">
      <c r="A260" s="52" t="s">
        <v>1384</v>
      </c>
      <c r="B260" s="53" t="s">
        <v>1385</v>
      </c>
      <c r="C260" s="54" t="s">
        <v>907</v>
      </c>
      <c r="D260" s="102">
        <f>181+827</f>
        <v>1008</v>
      </c>
      <c r="E260" s="33">
        <v>0.2</v>
      </c>
      <c r="F260" s="25">
        <f t="shared" si="11"/>
        <v>806.4</v>
      </c>
      <c r="G260" s="41" t="s">
        <v>1375</v>
      </c>
      <c r="H260" s="34">
        <v>2006</v>
      </c>
      <c r="I260" s="55">
        <v>1150</v>
      </c>
      <c r="J260" s="112" t="s">
        <v>227</v>
      </c>
    </row>
    <row r="261" spans="1:10" ht="12">
      <c r="A261" s="52" t="s">
        <v>1386</v>
      </c>
      <c r="B261" s="53" t="s">
        <v>1387</v>
      </c>
      <c r="C261" s="54" t="s">
        <v>907</v>
      </c>
      <c r="D261" s="102">
        <f>181+827</f>
        <v>1008</v>
      </c>
      <c r="E261" s="33">
        <v>0.2</v>
      </c>
      <c r="F261" s="25">
        <f t="shared" si="11"/>
        <v>806.4</v>
      </c>
      <c r="G261" s="41" t="s">
        <v>1375</v>
      </c>
      <c r="H261" s="34">
        <v>2006</v>
      </c>
      <c r="I261" s="55">
        <v>1150</v>
      </c>
      <c r="J261" s="112" t="s">
        <v>227</v>
      </c>
    </row>
    <row r="262" spans="1:10" ht="12">
      <c r="A262" s="52" t="s">
        <v>1388</v>
      </c>
      <c r="B262" s="53" t="s">
        <v>1389</v>
      </c>
      <c r="C262" s="54" t="s">
        <v>907</v>
      </c>
      <c r="D262" s="102">
        <f>181+827</f>
        <v>1008</v>
      </c>
      <c r="E262" s="33">
        <v>0.2</v>
      </c>
      <c r="F262" s="25">
        <f t="shared" si="11"/>
        <v>806.4</v>
      </c>
      <c r="G262" s="41" t="s">
        <v>1375</v>
      </c>
      <c r="H262" s="34">
        <v>2006</v>
      </c>
      <c r="I262" s="55">
        <v>1150</v>
      </c>
      <c r="J262" s="112" t="s">
        <v>227</v>
      </c>
    </row>
    <row r="263" spans="1:10" ht="12">
      <c r="A263" s="52" t="s">
        <v>1390</v>
      </c>
      <c r="B263" s="53" t="s">
        <v>1391</v>
      </c>
      <c r="C263" s="54" t="s">
        <v>907</v>
      </c>
      <c r="D263" s="102">
        <f>191+827</f>
        <v>1018</v>
      </c>
      <c r="E263" s="33">
        <v>0.2</v>
      </c>
      <c r="F263" s="25">
        <f t="shared" si="11"/>
        <v>814.4</v>
      </c>
      <c r="G263" s="41" t="s">
        <v>1375</v>
      </c>
      <c r="H263" s="34">
        <v>2006</v>
      </c>
      <c r="I263" s="55">
        <v>1150</v>
      </c>
      <c r="J263" s="112" t="s">
        <v>227</v>
      </c>
    </row>
    <row r="264" spans="1:10" ht="12">
      <c r="A264" s="52" t="s">
        <v>1392</v>
      </c>
      <c r="B264" s="53" t="s">
        <v>1393</v>
      </c>
      <c r="C264" s="54" t="s">
        <v>907</v>
      </c>
      <c r="D264" s="102">
        <f>209+827</f>
        <v>1036</v>
      </c>
      <c r="E264" s="33">
        <v>0.2</v>
      </c>
      <c r="F264" s="25">
        <f t="shared" si="11"/>
        <v>828.8</v>
      </c>
      <c r="G264" s="41" t="s">
        <v>1375</v>
      </c>
      <c r="H264" s="34">
        <v>2006</v>
      </c>
      <c r="I264" s="55">
        <v>1200</v>
      </c>
      <c r="J264" s="112" t="s">
        <v>227</v>
      </c>
    </row>
    <row r="265" spans="1:10" ht="12">
      <c r="A265" s="52" t="s">
        <v>1394</v>
      </c>
      <c r="B265" s="53" t="s">
        <v>1395</v>
      </c>
      <c r="C265" s="54" t="s">
        <v>907</v>
      </c>
      <c r="D265" s="102">
        <f>244+827</f>
        <v>1071</v>
      </c>
      <c r="E265" s="33">
        <v>0.2</v>
      </c>
      <c r="F265" s="25">
        <f t="shared" si="11"/>
        <v>856.8</v>
      </c>
      <c r="G265" s="41" t="s">
        <v>1375</v>
      </c>
      <c r="H265" s="34">
        <v>2006</v>
      </c>
      <c r="I265" s="55">
        <v>1200</v>
      </c>
      <c r="J265" s="112" t="s">
        <v>227</v>
      </c>
    </row>
    <row r="266" spans="1:10" ht="12">
      <c r="A266" s="52" t="s">
        <v>1396</v>
      </c>
      <c r="B266" s="53" t="s">
        <v>1397</v>
      </c>
      <c r="C266" s="54" t="s">
        <v>907</v>
      </c>
      <c r="D266" s="102">
        <f>244+827</f>
        <v>1071</v>
      </c>
      <c r="E266" s="33">
        <v>0.2</v>
      </c>
      <c r="F266" s="25">
        <f t="shared" si="11"/>
        <v>856.8</v>
      </c>
      <c r="G266" s="41" t="s">
        <v>1375</v>
      </c>
      <c r="H266" s="34">
        <v>2006</v>
      </c>
      <c r="I266" s="55">
        <v>1200</v>
      </c>
      <c r="J266" s="112" t="s">
        <v>227</v>
      </c>
    </row>
    <row r="267" spans="1:11" s="77" customFormat="1" ht="12">
      <c r="A267" s="56" t="s">
        <v>1398</v>
      </c>
      <c r="B267" s="57" t="s">
        <v>1399</v>
      </c>
      <c r="C267" s="58"/>
      <c r="D267" s="116"/>
      <c r="E267" s="117"/>
      <c r="F267" s="113"/>
      <c r="G267" s="118"/>
      <c r="H267" s="42"/>
      <c r="I267" s="119"/>
      <c r="J267" s="112" t="s">
        <v>227</v>
      </c>
      <c r="K267" s="45"/>
    </row>
    <row r="268" spans="1:10" ht="12">
      <c r="A268" s="52" t="s">
        <v>1400</v>
      </c>
      <c r="B268" s="53" t="s">
        <v>1374</v>
      </c>
      <c r="C268" s="54" t="s">
        <v>907</v>
      </c>
      <c r="D268" s="102">
        <f>827+382</f>
        <v>1209</v>
      </c>
      <c r="E268" s="33">
        <v>0.2</v>
      </c>
      <c r="F268" s="25">
        <f aca="true" t="shared" si="12" ref="F268:F279">D268-(D268*E268)</f>
        <v>967.2</v>
      </c>
      <c r="G268" s="41" t="s">
        <v>1375</v>
      </c>
      <c r="H268" s="34">
        <v>2006</v>
      </c>
      <c r="I268" s="55">
        <v>1400</v>
      </c>
      <c r="J268" s="112" t="s">
        <v>227</v>
      </c>
    </row>
    <row r="269" spans="1:10" ht="12">
      <c r="A269" s="52" t="s">
        <v>1401</v>
      </c>
      <c r="B269" s="53" t="s">
        <v>1377</v>
      </c>
      <c r="C269" s="54" t="s">
        <v>907</v>
      </c>
      <c r="D269" s="102">
        <f>827+316</f>
        <v>1143</v>
      </c>
      <c r="E269" s="33">
        <v>0.2</v>
      </c>
      <c r="F269" s="25">
        <f t="shared" si="12"/>
        <v>914.4</v>
      </c>
      <c r="G269" s="41" t="s">
        <v>1375</v>
      </c>
      <c r="H269" s="34">
        <v>2006</v>
      </c>
      <c r="I269" s="55">
        <v>1300</v>
      </c>
      <c r="J269" s="112" t="s">
        <v>227</v>
      </c>
    </row>
    <row r="270" spans="1:10" ht="12">
      <c r="A270" s="52" t="s">
        <v>1402</v>
      </c>
      <c r="B270" s="53" t="s">
        <v>1379</v>
      </c>
      <c r="C270" s="54" t="s">
        <v>907</v>
      </c>
      <c r="D270" s="102">
        <f>258+827</f>
        <v>1085</v>
      </c>
      <c r="E270" s="33">
        <v>0.2</v>
      </c>
      <c r="F270" s="25">
        <f t="shared" si="12"/>
        <v>868</v>
      </c>
      <c r="G270" s="41" t="s">
        <v>1375</v>
      </c>
      <c r="H270" s="34">
        <v>2006</v>
      </c>
      <c r="I270" s="55">
        <v>1250</v>
      </c>
      <c r="J270" s="112" t="s">
        <v>227</v>
      </c>
    </row>
    <row r="271" spans="1:10" ht="12">
      <c r="A271" s="52" t="s">
        <v>1403</v>
      </c>
      <c r="B271" s="53" t="s">
        <v>1381</v>
      </c>
      <c r="C271" s="54" t="s">
        <v>907</v>
      </c>
      <c r="D271" s="102">
        <f>237+827</f>
        <v>1064</v>
      </c>
      <c r="E271" s="33">
        <v>0.2</v>
      </c>
      <c r="F271" s="25">
        <f t="shared" si="12"/>
        <v>851.2</v>
      </c>
      <c r="G271" s="41" t="s">
        <v>1375</v>
      </c>
      <c r="H271" s="34">
        <v>2006</v>
      </c>
      <c r="I271" s="55">
        <v>1250</v>
      </c>
      <c r="J271" s="112" t="s">
        <v>227</v>
      </c>
    </row>
    <row r="272" spans="1:10" ht="12">
      <c r="A272" s="52" t="s">
        <v>1404</v>
      </c>
      <c r="B272" s="53" t="s">
        <v>1383</v>
      </c>
      <c r="C272" s="54" t="s">
        <v>907</v>
      </c>
      <c r="D272" s="102">
        <f>262+827</f>
        <v>1089</v>
      </c>
      <c r="E272" s="33">
        <v>0.2</v>
      </c>
      <c r="F272" s="25">
        <f t="shared" si="12"/>
        <v>871.2</v>
      </c>
      <c r="G272" s="41" t="s">
        <v>1375</v>
      </c>
      <c r="H272" s="34">
        <v>2006</v>
      </c>
      <c r="I272" s="55">
        <v>1250</v>
      </c>
      <c r="J272" s="112" t="s">
        <v>227</v>
      </c>
    </row>
    <row r="273" spans="1:10" ht="12">
      <c r="A273" s="52" t="s">
        <v>1405</v>
      </c>
      <c r="B273" s="53" t="s">
        <v>1385</v>
      </c>
      <c r="C273" s="54" t="s">
        <v>907</v>
      </c>
      <c r="D273" s="102">
        <f>262+827</f>
        <v>1089</v>
      </c>
      <c r="E273" s="33">
        <v>0.2</v>
      </c>
      <c r="F273" s="25">
        <f t="shared" si="12"/>
        <v>871.2</v>
      </c>
      <c r="G273" s="41" t="s">
        <v>1375</v>
      </c>
      <c r="H273" s="34">
        <v>2006</v>
      </c>
      <c r="I273" s="55">
        <v>1250</v>
      </c>
      <c r="J273" s="112" t="s">
        <v>227</v>
      </c>
    </row>
    <row r="274" spans="1:10" ht="12">
      <c r="A274" s="52" t="s">
        <v>1406</v>
      </c>
      <c r="B274" s="53" t="s">
        <v>1387</v>
      </c>
      <c r="C274" s="54" t="s">
        <v>907</v>
      </c>
      <c r="D274" s="102">
        <f>262+827</f>
        <v>1089</v>
      </c>
      <c r="E274" s="33">
        <v>0.2</v>
      </c>
      <c r="F274" s="25">
        <f t="shared" si="12"/>
        <v>871.2</v>
      </c>
      <c r="G274" s="41" t="s">
        <v>1375</v>
      </c>
      <c r="H274" s="34">
        <v>2006</v>
      </c>
      <c r="I274" s="55">
        <v>1250</v>
      </c>
      <c r="J274" s="112" t="s">
        <v>227</v>
      </c>
    </row>
    <row r="275" spans="1:10" ht="12">
      <c r="A275" s="52" t="s">
        <v>1407</v>
      </c>
      <c r="B275" s="53" t="s">
        <v>1389</v>
      </c>
      <c r="C275" s="54" t="s">
        <v>907</v>
      </c>
      <c r="D275" s="102">
        <f>262+827</f>
        <v>1089</v>
      </c>
      <c r="E275" s="33">
        <v>0.2</v>
      </c>
      <c r="F275" s="25">
        <f t="shared" si="12"/>
        <v>871.2</v>
      </c>
      <c r="G275" s="41" t="s">
        <v>1375</v>
      </c>
      <c r="H275" s="34">
        <v>2006</v>
      </c>
      <c r="I275" s="55">
        <v>1250</v>
      </c>
      <c r="J275" s="112" t="s">
        <v>227</v>
      </c>
    </row>
    <row r="276" spans="1:10" ht="12">
      <c r="A276" s="52" t="s">
        <v>1408</v>
      </c>
      <c r="B276" s="53" t="s">
        <v>1391</v>
      </c>
      <c r="C276" s="54" t="s">
        <v>907</v>
      </c>
      <c r="D276" s="102">
        <f>272+827</f>
        <v>1099</v>
      </c>
      <c r="E276" s="33">
        <v>0.2</v>
      </c>
      <c r="F276" s="25">
        <f t="shared" si="12"/>
        <v>879.2</v>
      </c>
      <c r="G276" s="41" t="s">
        <v>1375</v>
      </c>
      <c r="H276" s="34">
        <v>2006</v>
      </c>
      <c r="I276" s="55">
        <v>1250</v>
      </c>
      <c r="J276" s="112" t="s">
        <v>227</v>
      </c>
    </row>
    <row r="277" spans="1:10" ht="12">
      <c r="A277" s="52" t="s">
        <v>1409</v>
      </c>
      <c r="B277" s="53" t="s">
        <v>1393</v>
      </c>
      <c r="C277" s="54" t="s">
        <v>907</v>
      </c>
      <c r="D277" s="102">
        <f>290+827</f>
        <v>1117</v>
      </c>
      <c r="E277" s="33">
        <v>0.2</v>
      </c>
      <c r="F277" s="25">
        <f t="shared" si="12"/>
        <v>893.6</v>
      </c>
      <c r="G277" s="41" t="s">
        <v>1375</v>
      </c>
      <c r="H277" s="34">
        <v>2006</v>
      </c>
      <c r="I277" s="55">
        <v>1300</v>
      </c>
      <c r="J277" s="112" t="s">
        <v>227</v>
      </c>
    </row>
    <row r="278" spans="1:10" ht="12">
      <c r="A278" s="52" t="s">
        <v>1410</v>
      </c>
      <c r="B278" s="53" t="s">
        <v>1395</v>
      </c>
      <c r="C278" s="54" t="s">
        <v>907</v>
      </c>
      <c r="D278" s="102">
        <f>325+827</f>
        <v>1152</v>
      </c>
      <c r="E278" s="33">
        <v>0.2</v>
      </c>
      <c r="F278" s="25">
        <f t="shared" si="12"/>
        <v>921.6</v>
      </c>
      <c r="G278" s="41" t="s">
        <v>1375</v>
      </c>
      <c r="H278" s="34">
        <v>2006</v>
      </c>
      <c r="I278" s="55">
        <v>1350</v>
      </c>
      <c r="J278" s="112" t="s">
        <v>227</v>
      </c>
    </row>
    <row r="279" spans="1:10" ht="12">
      <c r="A279" s="52" t="s">
        <v>1411</v>
      </c>
      <c r="B279" s="53" t="s">
        <v>1397</v>
      </c>
      <c r="C279" s="54" t="s">
        <v>907</v>
      </c>
      <c r="D279" s="102">
        <f>325+827</f>
        <v>1152</v>
      </c>
      <c r="E279" s="33">
        <v>0.2</v>
      </c>
      <c r="F279" s="25">
        <f t="shared" si="12"/>
        <v>921.6</v>
      </c>
      <c r="G279" s="41" t="s">
        <v>1375</v>
      </c>
      <c r="H279" s="34">
        <v>2006</v>
      </c>
      <c r="I279" s="55">
        <v>1350</v>
      </c>
      <c r="J279" s="112" t="s">
        <v>227</v>
      </c>
    </row>
    <row r="280" spans="1:11" s="77" customFormat="1" ht="12">
      <c r="A280" s="56" t="s">
        <v>1412</v>
      </c>
      <c r="B280" s="57" t="s">
        <v>1413</v>
      </c>
      <c r="C280" s="58"/>
      <c r="D280" s="116"/>
      <c r="E280" s="117"/>
      <c r="F280" s="113"/>
      <c r="G280" s="118"/>
      <c r="H280" s="42"/>
      <c r="I280" s="119" t="s">
        <v>1414</v>
      </c>
      <c r="J280" s="112" t="s">
        <v>227</v>
      </c>
      <c r="K280" s="45"/>
    </row>
    <row r="281" spans="1:10" ht="12">
      <c r="A281" s="52" t="s">
        <v>1415</v>
      </c>
      <c r="B281" s="53" t="s">
        <v>1374</v>
      </c>
      <c r="C281" s="54" t="s">
        <v>907</v>
      </c>
      <c r="D281" s="102">
        <f>827+542</f>
        <v>1369</v>
      </c>
      <c r="E281" s="33">
        <v>0.2</v>
      </c>
      <c r="F281" s="25">
        <f aca="true" t="shared" si="13" ref="F281:F296">D281-(D281*E281)</f>
        <v>1095.2</v>
      </c>
      <c r="G281" s="41" t="s">
        <v>1375</v>
      </c>
      <c r="H281" s="34">
        <v>2006</v>
      </c>
      <c r="I281" s="55">
        <f aca="true" t="shared" si="14" ref="I281:I292">D281+50</f>
        <v>1419</v>
      </c>
      <c r="J281" s="112" t="s">
        <v>227</v>
      </c>
    </row>
    <row r="282" spans="1:10" ht="12">
      <c r="A282" s="52" t="s">
        <v>1416</v>
      </c>
      <c r="B282" s="53" t="s">
        <v>1377</v>
      </c>
      <c r="C282" s="54" t="s">
        <v>907</v>
      </c>
      <c r="D282" s="102">
        <f>827+421</f>
        <v>1248</v>
      </c>
      <c r="E282" s="33">
        <v>0.2</v>
      </c>
      <c r="F282" s="25">
        <f t="shared" si="13"/>
        <v>998.4</v>
      </c>
      <c r="G282" s="41" t="s">
        <v>1375</v>
      </c>
      <c r="H282" s="34">
        <v>2006</v>
      </c>
      <c r="I282" s="55">
        <f t="shared" si="14"/>
        <v>1298</v>
      </c>
      <c r="J282" s="112" t="s">
        <v>227</v>
      </c>
    </row>
    <row r="283" spans="1:10" ht="12">
      <c r="A283" s="52" t="s">
        <v>1417</v>
      </c>
      <c r="B283" s="53" t="s">
        <v>1379</v>
      </c>
      <c r="C283" s="54" t="s">
        <v>907</v>
      </c>
      <c r="D283" s="102">
        <f>363+827</f>
        <v>1190</v>
      </c>
      <c r="E283" s="33">
        <v>0.2</v>
      </c>
      <c r="F283" s="25">
        <f t="shared" si="13"/>
        <v>952</v>
      </c>
      <c r="G283" s="41" t="s">
        <v>1375</v>
      </c>
      <c r="H283" s="34">
        <v>2006</v>
      </c>
      <c r="I283" s="55">
        <f t="shared" si="14"/>
        <v>1240</v>
      </c>
      <c r="J283" s="112" t="s">
        <v>227</v>
      </c>
    </row>
    <row r="284" spans="1:10" ht="12">
      <c r="A284" s="52" t="s">
        <v>1418</v>
      </c>
      <c r="B284" s="53" t="s">
        <v>1381</v>
      </c>
      <c r="C284" s="54" t="s">
        <v>907</v>
      </c>
      <c r="D284" s="102">
        <f>342+827</f>
        <v>1169</v>
      </c>
      <c r="E284" s="33">
        <v>0.2</v>
      </c>
      <c r="F284" s="25">
        <f t="shared" si="13"/>
        <v>935.2</v>
      </c>
      <c r="G284" s="41" t="s">
        <v>1375</v>
      </c>
      <c r="H284" s="34">
        <v>2006</v>
      </c>
      <c r="I284" s="55">
        <f t="shared" si="14"/>
        <v>1219</v>
      </c>
      <c r="J284" s="112" t="s">
        <v>227</v>
      </c>
    </row>
    <row r="285" spans="1:10" ht="12">
      <c r="A285" s="52" t="s">
        <v>1419</v>
      </c>
      <c r="B285" s="53" t="s">
        <v>1383</v>
      </c>
      <c r="C285" s="54" t="s">
        <v>907</v>
      </c>
      <c r="D285" s="102">
        <f>422+827</f>
        <v>1249</v>
      </c>
      <c r="E285" s="33">
        <v>0.2</v>
      </c>
      <c r="F285" s="25">
        <f t="shared" si="13"/>
        <v>999.2</v>
      </c>
      <c r="G285" s="41" t="s">
        <v>1375</v>
      </c>
      <c r="H285" s="34">
        <v>2006</v>
      </c>
      <c r="I285" s="55">
        <f t="shared" si="14"/>
        <v>1299</v>
      </c>
      <c r="J285" s="112" t="s">
        <v>227</v>
      </c>
    </row>
    <row r="286" spans="1:10" ht="12">
      <c r="A286" s="52" t="s">
        <v>1420</v>
      </c>
      <c r="B286" s="53" t="s">
        <v>1385</v>
      </c>
      <c r="C286" s="54" t="s">
        <v>907</v>
      </c>
      <c r="D286" s="102">
        <f>422+827</f>
        <v>1249</v>
      </c>
      <c r="E286" s="33">
        <v>0.2</v>
      </c>
      <c r="F286" s="25">
        <f t="shared" si="13"/>
        <v>999.2</v>
      </c>
      <c r="G286" s="41" t="s">
        <v>1375</v>
      </c>
      <c r="H286" s="34">
        <v>2006</v>
      </c>
      <c r="I286" s="55">
        <f t="shared" si="14"/>
        <v>1299</v>
      </c>
      <c r="J286" s="112" t="s">
        <v>227</v>
      </c>
    </row>
    <row r="287" spans="1:10" ht="12">
      <c r="A287" s="52" t="s">
        <v>1421</v>
      </c>
      <c r="B287" s="53" t="s">
        <v>1387</v>
      </c>
      <c r="C287" s="54" t="s">
        <v>907</v>
      </c>
      <c r="D287" s="102">
        <f>422+827</f>
        <v>1249</v>
      </c>
      <c r="E287" s="33">
        <v>0.2</v>
      </c>
      <c r="F287" s="25">
        <f t="shared" si="13"/>
        <v>999.2</v>
      </c>
      <c r="G287" s="41" t="s">
        <v>1375</v>
      </c>
      <c r="H287" s="34">
        <v>2006</v>
      </c>
      <c r="I287" s="55">
        <f t="shared" si="14"/>
        <v>1299</v>
      </c>
      <c r="J287" s="112" t="s">
        <v>227</v>
      </c>
    </row>
    <row r="288" spans="1:10" ht="12">
      <c r="A288" s="52" t="s">
        <v>1422</v>
      </c>
      <c r="B288" s="53" t="s">
        <v>1389</v>
      </c>
      <c r="C288" s="54" t="s">
        <v>907</v>
      </c>
      <c r="D288" s="102">
        <f>422+827</f>
        <v>1249</v>
      </c>
      <c r="E288" s="33">
        <v>0.2</v>
      </c>
      <c r="F288" s="25">
        <f t="shared" si="13"/>
        <v>999.2</v>
      </c>
      <c r="G288" s="41" t="s">
        <v>1375</v>
      </c>
      <c r="H288" s="34">
        <v>2006</v>
      </c>
      <c r="I288" s="55">
        <f t="shared" si="14"/>
        <v>1299</v>
      </c>
      <c r="J288" s="112" t="s">
        <v>227</v>
      </c>
    </row>
    <row r="289" spans="1:10" ht="12">
      <c r="A289" s="52" t="s">
        <v>1423</v>
      </c>
      <c r="B289" s="53" t="s">
        <v>1391</v>
      </c>
      <c r="C289" s="54" t="s">
        <v>907</v>
      </c>
      <c r="D289" s="102">
        <f>432+827</f>
        <v>1259</v>
      </c>
      <c r="E289" s="33">
        <v>0.2</v>
      </c>
      <c r="F289" s="25">
        <f t="shared" si="13"/>
        <v>1007.2</v>
      </c>
      <c r="G289" s="41" t="s">
        <v>1375</v>
      </c>
      <c r="H289" s="34">
        <v>2006</v>
      </c>
      <c r="I289" s="55">
        <f t="shared" si="14"/>
        <v>1309</v>
      </c>
      <c r="J289" s="112" t="s">
        <v>227</v>
      </c>
    </row>
    <row r="290" spans="1:10" ht="12">
      <c r="A290" s="52" t="s">
        <v>1424</v>
      </c>
      <c r="B290" s="53" t="s">
        <v>1393</v>
      </c>
      <c r="C290" s="54" t="s">
        <v>907</v>
      </c>
      <c r="D290" s="102">
        <f>450+827</f>
        <v>1277</v>
      </c>
      <c r="E290" s="33">
        <v>0.2</v>
      </c>
      <c r="F290" s="25">
        <f t="shared" si="13"/>
        <v>1021.6</v>
      </c>
      <c r="G290" s="41" t="s">
        <v>1375</v>
      </c>
      <c r="H290" s="34">
        <v>2006</v>
      </c>
      <c r="I290" s="55">
        <f t="shared" si="14"/>
        <v>1327</v>
      </c>
      <c r="J290" s="112" t="s">
        <v>227</v>
      </c>
    </row>
    <row r="291" spans="1:10" ht="12">
      <c r="A291" s="52" t="s">
        <v>1425</v>
      </c>
      <c r="B291" s="53" t="s">
        <v>1395</v>
      </c>
      <c r="C291" s="54" t="s">
        <v>907</v>
      </c>
      <c r="D291" s="102">
        <f>485+827</f>
        <v>1312</v>
      </c>
      <c r="E291" s="33">
        <v>0.2</v>
      </c>
      <c r="F291" s="25">
        <f t="shared" si="13"/>
        <v>1049.6</v>
      </c>
      <c r="G291" s="41" t="s">
        <v>1375</v>
      </c>
      <c r="H291" s="34">
        <v>2006</v>
      </c>
      <c r="I291" s="55">
        <f t="shared" si="14"/>
        <v>1362</v>
      </c>
      <c r="J291" s="112" t="s">
        <v>227</v>
      </c>
    </row>
    <row r="292" spans="1:10" ht="12">
      <c r="A292" s="52" t="s">
        <v>1426</v>
      </c>
      <c r="B292" s="53" t="s">
        <v>1397</v>
      </c>
      <c r="C292" s="54" t="s">
        <v>907</v>
      </c>
      <c r="D292" s="102">
        <f>485+827</f>
        <v>1312</v>
      </c>
      <c r="E292" s="33">
        <v>0.2</v>
      </c>
      <c r="F292" s="25">
        <f t="shared" si="13"/>
        <v>1049.6</v>
      </c>
      <c r="G292" s="41" t="s">
        <v>1375</v>
      </c>
      <c r="H292" s="34">
        <v>2006</v>
      </c>
      <c r="I292" s="55">
        <f t="shared" si="14"/>
        <v>1362</v>
      </c>
      <c r="J292" s="112" t="s">
        <v>227</v>
      </c>
    </row>
    <row r="293" spans="1:10" ht="12">
      <c r="A293" s="52" t="s">
        <v>1427</v>
      </c>
      <c r="B293" s="53" t="s">
        <v>1428</v>
      </c>
      <c r="C293" s="20" t="s">
        <v>288</v>
      </c>
      <c r="D293" s="105">
        <v>2.31</v>
      </c>
      <c r="E293" s="33">
        <v>0.1</v>
      </c>
      <c r="F293" s="25">
        <f t="shared" si="13"/>
        <v>2.079</v>
      </c>
      <c r="G293" s="41" t="s">
        <v>1429</v>
      </c>
      <c r="H293" s="34">
        <v>2006</v>
      </c>
      <c r="I293" s="72">
        <v>2.7</v>
      </c>
      <c r="J293" s="112" t="s">
        <v>227</v>
      </c>
    </row>
    <row r="294" spans="1:10" ht="12">
      <c r="A294" s="52" t="s">
        <v>1430</v>
      </c>
      <c r="B294" s="53" t="s">
        <v>1431</v>
      </c>
      <c r="C294" s="20" t="s">
        <v>288</v>
      </c>
      <c r="D294" s="105">
        <v>1.92</v>
      </c>
      <c r="E294" s="33">
        <v>0.1</v>
      </c>
      <c r="F294" s="25">
        <f t="shared" si="13"/>
        <v>1.728</v>
      </c>
      <c r="G294" s="41" t="s">
        <v>1429</v>
      </c>
      <c r="H294" s="34">
        <v>2006</v>
      </c>
      <c r="I294" s="72">
        <v>2.1</v>
      </c>
      <c r="J294" s="112" t="s">
        <v>227</v>
      </c>
    </row>
    <row r="295" spans="1:10" ht="12">
      <c r="A295" s="52" t="s">
        <v>1432</v>
      </c>
      <c r="B295" s="53" t="s">
        <v>1433</v>
      </c>
      <c r="C295" s="20" t="s">
        <v>288</v>
      </c>
      <c r="D295" s="105">
        <v>1.92</v>
      </c>
      <c r="E295" s="33">
        <v>0.1</v>
      </c>
      <c r="F295" s="25">
        <f t="shared" si="13"/>
        <v>1.728</v>
      </c>
      <c r="G295" s="41" t="s">
        <v>1429</v>
      </c>
      <c r="H295" s="34">
        <v>2006</v>
      </c>
      <c r="I295" s="72">
        <v>2.1</v>
      </c>
      <c r="J295" s="112" t="s">
        <v>227</v>
      </c>
    </row>
    <row r="296" spans="1:10" ht="12">
      <c r="A296" s="52" t="s">
        <v>1434</v>
      </c>
      <c r="B296" s="53" t="s">
        <v>1435</v>
      </c>
      <c r="C296" s="20" t="s">
        <v>288</v>
      </c>
      <c r="D296" s="105">
        <v>1.92</v>
      </c>
      <c r="E296" s="33">
        <v>0.1</v>
      </c>
      <c r="F296" s="25">
        <f t="shared" si="13"/>
        <v>1.728</v>
      </c>
      <c r="G296" s="41" t="s">
        <v>1429</v>
      </c>
      <c r="H296" s="34">
        <v>2006</v>
      </c>
      <c r="I296" s="72">
        <v>2.1</v>
      </c>
      <c r="J296" s="112" t="s">
        <v>227</v>
      </c>
    </row>
    <row r="297" spans="1:10" ht="12">
      <c r="A297" s="56" t="s">
        <v>1436</v>
      </c>
      <c r="B297" s="57" t="s">
        <v>1437</v>
      </c>
      <c r="C297" s="54"/>
      <c r="D297" s="102"/>
      <c r="E297" s="33"/>
      <c r="G297" s="41"/>
      <c r="H297" s="34"/>
      <c r="I297" s="55"/>
      <c r="J297" s="112" t="s">
        <v>227</v>
      </c>
    </row>
    <row r="298" spans="1:10" ht="12">
      <c r="A298" s="52" t="s">
        <v>1438</v>
      </c>
      <c r="B298" s="53" t="s">
        <v>1439</v>
      </c>
      <c r="C298" s="54" t="s">
        <v>308</v>
      </c>
      <c r="D298" s="102">
        <v>3.05</v>
      </c>
      <c r="E298" s="33">
        <v>0.1</v>
      </c>
      <c r="F298" s="25">
        <f>D298-(D298*E298)</f>
        <v>2.7449999999999997</v>
      </c>
      <c r="G298" s="41" t="s">
        <v>1429</v>
      </c>
      <c r="H298" s="34">
        <v>2006</v>
      </c>
      <c r="I298" s="55">
        <v>3.5</v>
      </c>
      <c r="J298" s="112" t="s">
        <v>227</v>
      </c>
    </row>
    <row r="299" spans="1:10" ht="12">
      <c r="A299" s="52" t="s">
        <v>1440</v>
      </c>
      <c r="B299" s="53" t="s">
        <v>1441</v>
      </c>
      <c r="C299" s="54" t="s">
        <v>308</v>
      </c>
      <c r="D299" s="102">
        <v>3.35</v>
      </c>
      <c r="E299" s="33">
        <v>0.1</v>
      </c>
      <c r="F299" s="25">
        <f>D299-(D299*E299)</f>
        <v>3.015</v>
      </c>
      <c r="G299" s="41" t="s">
        <v>1429</v>
      </c>
      <c r="H299" s="34">
        <v>2006</v>
      </c>
      <c r="I299" s="55">
        <v>3.8</v>
      </c>
      <c r="J299" s="112" t="s">
        <v>227</v>
      </c>
    </row>
    <row r="300" spans="1:10" ht="12">
      <c r="A300" s="52" t="s">
        <v>1442</v>
      </c>
      <c r="B300" s="53" t="s">
        <v>1443</v>
      </c>
      <c r="C300" s="54" t="s">
        <v>308</v>
      </c>
      <c r="D300" s="102">
        <v>3.65</v>
      </c>
      <c r="E300" s="33">
        <v>0.1</v>
      </c>
      <c r="F300" s="25">
        <f>D300-(D300*E300)</f>
        <v>3.285</v>
      </c>
      <c r="G300" s="41" t="s">
        <v>1429</v>
      </c>
      <c r="H300" s="34">
        <v>2006</v>
      </c>
      <c r="I300" s="55">
        <v>4.2</v>
      </c>
      <c r="J300" s="112" t="s">
        <v>227</v>
      </c>
    </row>
    <row r="301" spans="1:10" ht="12">
      <c r="A301" s="52" t="s">
        <v>1444</v>
      </c>
      <c r="B301" s="53" t="s">
        <v>1445</v>
      </c>
      <c r="C301" s="54" t="s">
        <v>308</v>
      </c>
      <c r="D301" s="102">
        <v>5.4</v>
      </c>
      <c r="E301" s="33">
        <v>0.1</v>
      </c>
      <c r="F301" s="25">
        <f>D301-(D301*E301)</f>
        <v>4.86</v>
      </c>
      <c r="G301" s="41" t="s">
        <v>1429</v>
      </c>
      <c r="H301" s="34">
        <v>2006</v>
      </c>
      <c r="I301" s="55">
        <v>6.2</v>
      </c>
      <c r="J301" s="112" t="s">
        <v>227</v>
      </c>
    </row>
    <row r="302" spans="1:10" ht="12">
      <c r="A302" s="52" t="s">
        <v>1446</v>
      </c>
      <c r="B302" s="53" t="s">
        <v>1447</v>
      </c>
      <c r="C302" s="54" t="s">
        <v>308</v>
      </c>
      <c r="D302" s="102">
        <v>7.15</v>
      </c>
      <c r="E302" s="33">
        <v>0.1</v>
      </c>
      <c r="F302" s="25">
        <f>D302-(D302*E302)</f>
        <v>6.4350000000000005</v>
      </c>
      <c r="G302" s="41" t="s">
        <v>1429</v>
      </c>
      <c r="H302" s="34">
        <v>2006</v>
      </c>
      <c r="I302" s="55">
        <v>8.2</v>
      </c>
      <c r="J302" s="112" t="s">
        <v>227</v>
      </c>
    </row>
    <row r="303" spans="1:10" ht="12">
      <c r="A303" s="56" t="s">
        <v>1448</v>
      </c>
      <c r="B303" s="57" t="s">
        <v>1449</v>
      </c>
      <c r="C303" s="54"/>
      <c r="D303" s="102"/>
      <c r="E303" s="33"/>
      <c r="G303" s="41"/>
      <c r="H303" s="34"/>
      <c r="I303" s="55"/>
      <c r="J303" s="112" t="s">
        <v>227</v>
      </c>
    </row>
    <row r="304" spans="1:10" ht="12">
      <c r="A304" s="52" t="s">
        <v>1450</v>
      </c>
      <c r="B304" s="53" t="s">
        <v>1451</v>
      </c>
      <c r="C304" s="20" t="s">
        <v>328</v>
      </c>
      <c r="D304" s="105">
        <v>2</v>
      </c>
      <c r="E304" s="33">
        <v>0.1</v>
      </c>
      <c r="F304" s="25">
        <f>D304-(D304*E304)</f>
        <v>1.8</v>
      </c>
      <c r="G304" s="41" t="s">
        <v>1429</v>
      </c>
      <c r="H304" s="34">
        <v>2006</v>
      </c>
      <c r="I304" s="72">
        <v>2.45</v>
      </c>
      <c r="J304" s="112" t="s">
        <v>227</v>
      </c>
    </row>
    <row r="305" spans="1:10" ht="12">
      <c r="A305" s="52" t="s">
        <v>1452</v>
      </c>
      <c r="B305" s="53" t="s">
        <v>1453</v>
      </c>
      <c r="C305" s="20" t="s">
        <v>328</v>
      </c>
      <c r="D305" s="105">
        <v>2.1</v>
      </c>
      <c r="E305" s="33">
        <v>0.1</v>
      </c>
      <c r="F305" s="25">
        <f>D305-(D305*E305)</f>
        <v>1.8900000000000001</v>
      </c>
      <c r="G305" s="41" t="s">
        <v>1429</v>
      </c>
      <c r="H305" s="34">
        <v>2006</v>
      </c>
      <c r="I305" s="72">
        <v>2.45</v>
      </c>
      <c r="J305" s="112" t="s">
        <v>227</v>
      </c>
    </row>
    <row r="306" spans="1:10" ht="12">
      <c r="A306" s="52" t="s">
        <v>1454</v>
      </c>
      <c r="B306" s="53" t="s">
        <v>1455</v>
      </c>
      <c r="C306" s="20" t="s">
        <v>328</v>
      </c>
      <c r="D306" s="105">
        <v>2.65</v>
      </c>
      <c r="E306" s="33">
        <v>0.1</v>
      </c>
      <c r="F306" s="25">
        <f>D306-(D306*E306)</f>
        <v>2.385</v>
      </c>
      <c r="G306" s="41" t="s">
        <v>1429</v>
      </c>
      <c r="H306" s="34">
        <v>2006</v>
      </c>
      <c r="I306" s="72">
        <v>2.45</v>
      </c>
      <c r="J306" s="112" t="s">
        <v>227</v>
      </c>
    </row>
    <row r="307" spans="1:10" ht="12">
      <c r="A307" s="52" t="s">
        <v>1456</v>
      </c>
      <c r="B307" s="53" t="s">
        <v>1457</v>
      </c>
      <c r="C307" s="20" t="s">
        <v>328</v>
      </c>
      <c r="D307" s="105">
        <v>3.05</v>
      </c>
      <c r="E307" s="33">
        <v>0.1</v>
      </c>
      <c r="F307" s="25">
        <f>D307-(D307*E307)</f>
        <v>2.7449999999999997</v>
      </c>
      <c r="G307" s="41" t="s">
        <v>1429</v>
      </c>
      <c r="H307" s="34">
        <v>2006</v>
      </c>
      <c r="I307" s="72">
        <v>2.45</v>
      </c>
      <c r="J307" s="112" t="s">
        <v>227</v>
      </c>
    </row>
    <row r="308" spans="1:10" ht="12">
      <c r="A308" s="52" t="s">
        <v>908</v>
      </c>
      <c r="B308" s="53" t="s">
        <v>1458</v>
      </c>
      <c r="C308" s="20" t="s">
        <v>328</v>
      </c>
      <c r="D308" s="105">
        <v>3.9</v>
      </c>
      <c r="E308" s="33">
        <v>0.1</v>
      </c>
      <c r="F308" s="25">
        <f>D308-(D308*E308)</f>
        <v>3.51</v>
      </c>
      <c r="G308" s="41" t="s">
        <v>1429</v>
      </c>
      <c r="H308" s="34">
        <v>2006</v>
      </c>
      <c r="I308" s="72">
        <v>2.45</v>
      </c>
      <c r="J308" s="112" t="s">
        <v>227</v>
      </c>
    </row>
    <row r="309" spans="1:10" ht="12">
      <c r="A309" s="56" t="s">
        <v>1459</v>
      </c>
      <c r="B309" s="57" t="s">
        <v>1460</v>
      </c>
      <c r="D309" s="105"/>
      <c r="E309" s="33"/>
      <c r="G309" s="41"/>
      <c r="H309" s="34"/>
      <c r="I309" s="72"/>
      <c r="J309" s="112" t="s">
        <v>227</v>
      </c>
    </row>
    <row r="310" spans="1:10" ht="12">
      <c r="A310" s="52" t="s">
        <v>1461</v>
      </c>
      <c r="B310" s="53" t="s">
        <v>1462</v>
      </c>
      <c r="C310" s="54" t="s">
        <v>308</v>
      </c>
      <c r="D310" s="102">
        <v>37.8</v>
      </c>
      <c r="E310" s="33">
        <v>0.1</v>
      </c>
      <c r="F310" s="25">
        <f aca="true" t="shared" si="15" ref="F310:F322">D310-(D310*E310)</f>
        <v>34.019999999999996</v>
      </c>
      <c r="G310" s="41" t="s">
        <v>365</v>
      </c>
      <c r="H310" s="34">
        <v>2006</v>
      </c>
      <c r="I310" s="55"/>
      <c r="J310" s="112" t="s">
        <v>227</v>
      </c>
    </row>
    <row r="311" spans="1:10" ht="12">
      <c r="A311" s="52" t="s">
        <v>1463</v>
      </c>
      <c r="B311" s="53" t="s">
        <v>1464</v>
      </c>
      <c r="C311" s="54" t="s">
        <v>308</v>
      </c>
      <c r="D311" s="102">
        <v>38.4</v>
      </c>
      <c r="E311" s="33">
        <v>0.1</v>
      </c>
      <c r="F311" s="25">
        <f t="shared" si="15"/>
        <v>34.56</v>
      </c>
      <c r="G311" s="41" t="s">
        <v>365</v>
      </c>
      <c r="H311" s="34">
        <v>2006</v>
      </c>
      <c r="I311" s="55"/>
      <c r="J311" s="112" t="s">
        <v>227</v>
      </c>
    </row>
    <row r="312" spans="1:10" ht="12">
      <c r="A312" s="52" t="s">
        <v>1465</v>
      </c>
      <c r="B312" s="53" t="s">
        <v>1466</v>
      </c>
      <c r="C312" s="54" t="s">
        <v>308</v>
      </c>
      <c r="D312" s="102">
        <v>41.5</v>
      </c>
      <c r="E312" s="33">
        <v>0.1</v>
      </c>
      <c r="F312" s="25">
        <f t="shared" si="15"/>
        <v>37.35</v>
      </c>
      <c r="G312" s="41" t="s">
        <v>365</v>
      </c>
      <c r="H312" s="34">
        <v>2006</v>
      </c>
      <c r="I312" s="55"/>
      <c r="J312" s="112" t="s">
        <v>227</v>
      </c>
    </row>
    <row r="313" spans="1:10" ht="12">
      <c r="A313" s="52" t="s">
        <v>1467</v>
      </c>
      <c r="B313" s="53" t="s">
        <v>1468</v>
      </c>
      <c r="C313" s="54" t="s">
        <v>308</v>
      </c>
      <c r="D313" s="102">
        <v>48.3</v>
      </c>
      <c r="E313" s="33">
        <v>0.1</v>
      </c>
      <c r="F313" s="25">
        <f t="shared" si="15"/>
        <v>43.47</v>
      </c>
      <c r="G313" s="41" t="s">
        <v>365</v>
      </c>
      <c r="H313" s="34">
        <v>2006</v>
      </c>
      <c r="I313" s="55"/>
      <c r="J313" s="112" t="s">
        <v>227</v>
      </c>
    </row>
    <row r="314" spans="1:10" ht="12">
      <c r="A314" s="52" t="s">
        <v>1469</v>
      </c>
      <c r="B314" s="53" t="s">
        <v>1470</v>
      </c>
      <c r="C314" s="54" t="s">
        <v>308</v>
      </c>
      <c r="D314" s="102">
        <v>48.3</v>
      </c>
      <c r="E314" s="33">
        <v>0.1</v>
      </c>
      <c r="F314" s="25">
        <f t="shared" si="15"/>
        <v>43.47</v>
      </c>
      <c r="G314" s="41" t="s">
        <v>365</v>
      </c>
      <c r="H314" s="34">
        <v>2006</v>
      </c>
      <c r="I314" s="55"/>
      <c r="J314" s="112" t="s">
        <v>227</v>
      </c>
    </row>
    <row r="315" spans="1:10" ht="12">
      <c r="A315" s="52" t="s">
        <v>1471</v>
      </c>
      <c r="B315" s="53" t="s">
        <v>1472</v>
      </c>
      <c r="C315" s="54" t="s">
        <v>308</v>
      </c>
      <c r="D315" s="102">
        <v>47.9</v>
      </c>
      <c r="E315" s="33">
        <v>0.1</v>
      </c>
      <c r="F315" s="25">
        <f t="shared" si="15"/>
        <v>43.11</v>
      </c>
      <c r="G315" s="41" t="s">
        <v>365</v>
      </c>
      <c r="H315" s="34">
        <v>2006</v>
      </c>
      <c r="I315" s="55"/>
      <c r="J315" s="112" t="s">
        <v>227</v>
      </c>
    </row>
    <row r="316" spans="1:10" ht="12">
      <c r="A316" s="52" t="s">
        <v>1473</v>
      </c>
      <c r="B316" s="53" t="s">
        <v>1474</v>
      </c>
      <c r="C316" s="54" t="s">
        <v>308</v>
      </c>
      <c r="D316" s="102">
        <v>54.1</v>
      </c>
      <c r="E316" s="33">
        <v>0.1</v>
      </c>
      <c r="F316" s="25">
        <f t="shared" si="15"/>
        <v>48.69</v>
      </c>
      <c r="G316" s="41" t="s">
        <v>365</v>
      </c>
      <c r="H316" s="34">
        <v>2006</v>
      </c>
      <c r="I316" s="55"/>
      <c r="J316" s="112" t="s">
        <v>227</v>
      </c>
    </row>
    <row r="317" spans="1:10" ht="12">
      <c r="A317" s="52" t="s">
        <v>1475</v>
      </c>
      <c r="B317" s="53" t="s">
        <v>1476</v>
      </c>
      <c r="C317" s="54" t="s">
        <v>308</v>
      </c>
      <c r="D317" s="102">
        <v>44.7</v>
      </c>
      <c r="E317" s="33">
        <v>0.1</v>
      </c>
      <c r="F317" s="25">
        <f t="shared" si="15"/>
        <v>40.230000000000004</v>
      </c>
      <c r="G317" s="41" t="s">
        <v>365</v>
      </c>
      <c r="H317" s="34">
        <v>2006</v>
      </c>
      <c r="I317" s="55"/>
      <c r="J317" s="112" t="s">
        <v>227</v>
      </c>
    </row>
    <row r="318" spans="1:10" ht="12">
      <c r="A318" s="52" t="s">
        <v>1477</v>
      </c>
      <c r="B318" s="53" t="s">
        <v>1478</v>
      </c>
      <c r="C318" s="54" t="s">
        <v>308</v>
      </c>
      <c r="D318" s="102">
        <v>27.6</v>
      </c>
      <c r="E318" s="33">
        <v>0.1</v>
      </c>
      <c r="F318" s="25">
        <f t="shared" si="15"/>
        <v>24.84</v>
      </c>
      <c r="G318" s="41" t="s">
        <v>365</v>
      </c>
      <c r="H318" s="34">
        <v>2006</v>
      </c>
      <c r="I318" s="55"/>
      <c r="J318" s="112" t="s">
        <v>227</v>
      </c>
    </row>
    <row r="319" spans="1:10" ht="12">
      <c r="A319" s="52" t="s">
        <v>1479</v>
      </c>
      <c r="B319" s="53" t="s">
        <v>1480</v>
      </c>
      <c r="C319" s="54" t="s">
        <v>308</v>
      </c>
      <c r="D319" s="102">
        <v>65</v>
      </c>
      <c r="E319" s="33">
        <v>0.1</v>
      </c>
      <c r="F319" s="25">
        <f t="shared" si="15"/>
        <v>58.5</v>
      </c>
      <c r="G319" s="41" t="s">
        <v>365</v>
      </c>
      <c r="H319" s="34">
        <v>2006</v>
      </c>
      <c r="I319" s="55"/>
      <c r="J319" s="112" t="s">
        <v>227</v>
      </c>
    </row>
    <row r="320" spans="1:10" ht="12">
      <c r="A320" s="52" t="s">
        <v>1481</v>
      </c>
      <c r="B320" s="53" t="s">
        <v>1482</v>
      </c>
      <c r="C320" s="54" t="s">
        <v>308</v>
      </c>
      <c r="D320" s="102">
        <v>68.3</v>
      </c>
      <c r="E320" s="33">
        <v>0.1</v>
      </c>
      <c r="F320" s="25">
        <f t="shared" si="15"/>
        <v>61.47</v>
      </c>
      <c r="G320" s="41" t="s">
        <v>365</v>
      </c>
      <c r="H320" s="34">
        <v>2006</v>
      </c>
      <c r="I320" s="55"/>
      <c r="J320" s="112" t="s">
        <v>227</v>
      </c>
    </row>
    <row r="321" spans="1:10" ht="12">
      <c r="A321" s="52" t="s">
        <v>1483</v>
      </c>
      <c r="B321" s="53" t="s">
        <v>1484</v>
      </c>
      <c r="C321" s="54" t="s">
        <v>308</v>
      </c>
      <c r="D321" s="102">
        <v>68.3</v>
      </c>
      <c r="E321" s="33">
        <v>0.1</v>
      </c>
      <c r="F321" s="25">
        <f t="shared" si="15"/>
        <v>61.47</v>
      </c>
      <c r="G321" s="41" t="s">
        <v>365</v>
      </c>
      <c r="H321" s="34">
        <v>2006</v>
      </c>
      <c r="I321" s="55"/>
      <c r="J321" s="112" t="s">
        <v>227</v>
      </c>
    </row>
    <row r="322" spans="1:10" ht="12">
      <c r="A322" s="52" t="s">
        <v>1485</v>
      </c>
      <c r="B322" s="53" t="s">
        <v>1486</v>
      </c>
      <c r="C322" s="54" t="s">
        <v>308</v>
      </c>
      <c r="D322" s="102">
        <v>76.3</v>
      </c>
      <c r="E322" s="33">
        <v>0.1</v>
      </c>
      <c r="F322" s="25">
        <f t="shared" si="15"/>
        <v>68.67</v>
      </c>
      <c r="G322" s="41" t="s">
        <v>365</v>
      </c>
      <c r="H322" s="34">
        <v>2006</v>
      </c>
      <c r="I322" s="55"/>
      <c r="J322" s="112" t="s">
        <v>227</v>
      </c>
    </row>
    <row r="323" spans="1:10" ht="12">
      <c r="A323" s="56" t="s">
        <v>1487</v>
      </c>
      <c r="B323" s="57" t="s">
        <v>1488</v>
      </c>
      <c r="D323" s="105"/>
      <c r="E323" s="33"/>
      <c r="G323" s="41"/>
      <c r="H323" s="34"/>
      <c r="I323" s="72"/>
      <c r="J323" s="112" t="s">
        <v>227</v>
      </c>
    </row>
    <row r="324" spans="1:10" ht="12">
      <c r="A324" s="52" t="s">
        <v>1489</v>
      </c>
      <c r="B324" s="53" t="s">
        <v>1490</v>
      </c>
      <c r="C324" s="54" t="s">
        <v>308</v>
      </c>
      <c r="D324" s="102">
        <v>10.75</v>
      </c>
      <c r="E324" s="33">
        <v>0.1</v>
      </c>
      <c r="F324" s="25">
        <f>D324-(D324*E324)</f>
        <v>9.675</v>
      </c>
      <c r="G324" s="41" t="s">
        <v>1429</v>
      </c>
      <c r="H324" s="34">
        <v>2006</v>
      </c>
      <c r="I324" s="55">
        <v>12.1</v>
      </c>
      <c r="J324" s="112" t="s">
        <v>227</v>
      </c>
    </row>
    <row r="325" spans="1:10" ht="12">
      <c r="A325" s="52" t="s">
        <v>1491</v>
      </c>
      <c r="B325" s="53" t="s">
        <v>1492</v>
      </c>
      <c r="C325" s="54" t="s">
        <v>308</v>
      </c>
      <c r="D325" s="102">
        <v>19.35</v>
      </c>
      <c r="E325" s="33">
        <v>0.1</v>
      </c>
      <c r="F325" s="25">
        <f>D325-(D325*E325)</f>
        <v>17.415000000000003</v>
      </c>
      <c r="G325" s="41" t="s">
        <v>1429</v>
      </c>
      <c r="H325" s="34">
        <v>2006</v>
      </c>
      <c r="I325" s="55">
        <v>21.8</v>
      </c>
      <c r="J325" s="112" t="s">
        <v>227</v>
      </c>
    </row>
    <row r="326" spans="1:10" ht="12">
      <c r="A326" s="52" t="s">
        <v>1493</v>
      </c>
      <c r="B326" s="53" t="s">
        <v>1494</v>
      </c>
      <c r="C326" s="54" t="s">
        <v>308</v>
      </c>
      <c r="D326" s="102">
        <v>24</v>
      </c>
      <c r="E326" s="33">
        <v>0.1</v>
      </c>
      <c r="F326" s="25">
        <f>D326-(D326*E326)</f>
        <v>21.6</v>
      </c>
      <c r="G326" s="41" t="s">
        <v>1429</v>
      </c>
      <c r="H326" s="34">
        <v>2006</v>
      </c>
      <c r="I326" s="55">
        <v>26.8</v>
      </c>
      <c r="J326" s="112" t="s">
        <v>227</v>
      </c>
    </row>
    <row r="327" spans="1:10" ht="12">
      <c r="A327" s="52" t="s">
        <v>1495</v>
      </c>
      <c r="B327" s="53" t="s">
        <v>1496</v>
      </c>
      <c r="C327" s="54" t="s">
        <v>308</v>
      </c>
      <c r="D327" s="102">
        <v>36.15</v>
      </c>
      <c r="E327" s="33">
        <v>0.1</v>
      </c>
      <c r="F327" s="25">
        <f>D327-(D327*E327)</f>
        <v>32.535</v>
      </c>
      <c r="G327" s="41" t="s">
        <v>1429</v>
      </c>
      <c r="H327" s="34">
        <v>2006</v>
      </c>
      <c r="I327" s="55">
        <v>38.8</v>
      </c>
      <c r="J327" s="112" t="s">
        <v>227</v>
      </c>
    </row>
    <row r="328" spans="1:10" ht="12">
      <c r="A328" s="65" t="s">
        <v>909</v>
      </c>
      <c r="B328" s="66" t="s">
        <v>910</v>
      </c>
      <c r="C328" s="67"/>
      <c r="D328" s="104"/>
      <c r="E328" s="14"/>
      <c r="G328" s="28"/>
      <c r="H328" s="16"/>
      <c r="I328" s="68"/>
      <c r="J328" s="112" t="s">
        <v>227</v>
      </c>
    </row>
    <row r="329" spans="1:10" ht="12">
      <c r="A329" s="73" t="s">
        <v>911</v>
      </c>
      <c r="B329" s="70" t="s">
        <v>912</v>
      </c>
      <c r="C329" s="74" t="s">
        <v>328</v>
      </c>
      <c r="D329" s="106">
        <v>12.5</v>
      </c>
      <c r="E329" s="14">
        <v>0.05</v>
      </c>
      <c r="F329" s="25">
        <f>D329-(D329*E329)</f>
        <v>11.875</v>
      </c>
      <c r="G329" s="28" t="s">
        <v>365</v>
      </c>
      <c r="H329" s="76">
        <v>2006</v>
      </c>
      <c r="I329" s="75">
        <v>18.9</v>
      </c>
      <c r="J329" s="112" t="s">
        <v>227</v>
      </c>
    </row>
    <row r="330" spans="1:10" ht="12">
      <c r="A330" s="73" t="s">
        <v>913</v>
      </c>
      <c r="B330" s="70" t="s">
        <v>914</v>
      </c>
      <c r="C330" s="74" t="s">
        <v>328</v>
      </c>
      <c r="D330" s="106">
        <v>5</v>
      </c>
      <c r="E330" s="14">
        <v>0.05</v>
      </c>
      <c r="F330" s="25">
        <f>D330-(D330*E330)</f>
        <v>4.75</v>
      </c>
      <c r="G330" s="28" t="s">
        <v>365</v>
      </c>
      <c r="H330" s="16">
        <v>2006</v>
      </c>
      <c r="I330" s="75">
        <v>6.3</v>
      </c>
      <c r="J330" s="112" t="s">
        <v>227</v>
      </c>
    </row>
    <row r="331" spans="1:10" ht="12">
      <c r="A331" s="73" t="s">
        <v>915</v>
      </c>
      <c r="B331" s="70" t="s">
        <v>916</v>
      </c>
      <c r="C331" s="74" t="s">
        <v>328</v>
      </c>
      <c r="D331" s="106">
        <v>6.4</v>
      </c>
      <c r="E331" s="14">
        <v>0.05</v>
      </c>
      <c r="F331" s="25">
        <f>D331-(D331*E331)</f>
        <v>6.08</v>
      </c>
      <c r="G331" s="28" t="s">
        <v>365</v>
      </c>
      <c r="H331" s="16">
        <v>2006</v>
      </c>
      <c r="I331" s="75">
        <v>8.2</v>
      </c>
      <c r="J331" s="112" t="s">
        <v>227</v>
      </c>
    </row>
    <row r="332" spans="1:10" ht="12">
      <c r="A332" s="65" t="s">
        <v>917</v>
      </c>
      <c r="B332" s="66" t="s">
        <v>918</v>
      </c>
      <c r="C332" s="67"/>
      <c r="D332" s="104"/>
      <c r="E332" s="14"/>
      <c r="G332" s="28"/>
      <c r="H332" s="16"/>
      <c r="I332" s="68"/>
      <c r="J332" s="112" t="s">
        <v>227</v>
      </c>
    </row>
    <row r="333" spans="1:10" ht="12">
      <c r="A333" s="69" t="s">
        <v>919</v>
      </c>
      <c r="B333" s="70" t="s">
        <v>920</v>
      </c>
      <c r="C333" s="71" t="s">
        <v>328</v>
      </c>
      <c r="D333" s="104">
        <v>131</v>
      </c>
      <c r="E333" s="14">
        <v>0.2</v>
      </c>
      <c r="F333" s="25">
        <f aca="true" t="shared" si="16" ref="F333:F367">D333-(D333*E333)</f>
        <v>104.8</v>
      </c>
      <c r="G333" s="28" t="s">
        <v>365</v>
      </c>
      <c r="H333" s="16">
        <v>2006</v>
      </c>
      <c r="I333" s="68">
        <v>155</v>
      </c>
      <c r="J333" s="112" t="s">
        <v>227</v>
      </c>
    </row>
    <row r="334" spans="1:10" ht="12">
      <c r="A334" s="69" t="s">
        <v>921</v>
      </c>
      <c r="B334" s="70" t="s">
        <v>922</v>
      </c>
      <c r="C334" s="71" t="s">
        <v>328</v>
      </c>
      <c r="D334" s="104">
        <v>153</v>
      </c>
      <c r="E334" s="14">
        <v>0.2</v>
      </c>
      <c r="F334" s="25">
        <f t="shared" si="16"/>
        <v>122.4</v>
      </c>
      <c r="G334" s="28" t="s">
        <v>365</v>
      </c>
      <c r="H334" s="16">
        <v>2006</v>
      </c>
      <c r="I334" s="68">
        <v>180</v>
      </c>
      <c r="J334" s="112" t="s">
        <v>227</v>
      </c>
    </row>
    <row r="335" spans="1:10" ht="12">
      <c r="A335" s="69" t="s">
        <v>923</v>
      </c>
      <c r="B335" s="70" t="s">
        <v>924</v>
      </c>
      <c r="C335" s="71" t="s">
        <v>328</v>
      </c>
      <c r="D335" s="104">
        <v>185</v>
      </c>
      <c r="E335" s="14">
        <v>0.2</v>
      </c>
      <c r="F335" s="25">
        <f t="shared" si="16"/>
        <v>148</v>
      </c>
      <c r="G335" s="28" t="s">
        <v>365</v>
      </c>
      <c r="H335" s="16">
        <v>2006</v>
      </c>
      <c r="I335" s="68">
        <v>220</v>
      </c>
      <c r="J335" s="112" t="s">
        <v>227</v>
      </c>
    </row>
    <row r="336" spans="1:9" ht="12">
      <c r="A336" s="11" t="s">
        <v>1200</v>
      </c>
      <c r="B336" s="12" t="s">
        <v>1201</v>
      </c>
      <c r="C336" s="11" t="s">
        <v>871</v>
      </c>
      <c r="D336" s="99">
        <v>6</v>
      </c>
      <c r="E336" s="14"/>
      <c r="F336" s="25">
        <f t="shared" si="16"/>
        <v>6</v>
      </c>
      <c r="G336" s="16"/>
      <c r="H336" s="16"/>
      <c r="I336" s="13"/>
    </row>
    <row r="337" spans="2:6" ht="12">
      <c r="B337" s="110" t="s">
        <v>1202</v>
      </c>
      <c r="F337" s="25">
        <f t="shared" si="16"/>
        <v>0</v>
      </c>
    </row>
    <row r="338" spans="2:6" ht="12">
      <c r="B338" s="110" t="s">
        <v>1203</v>
      </c>
      <c r="F338" s="25">
        <f t="shared" si="16"/>
        <v>0</v>
      </c>
    </row>
    <row r="339" spans="2:6" ht="12">
      <c r="B339" s="110" t="s">
        <v>1204</v>
      </c>
      <c r="F339" s="25">
        <f t="shared" si="16"/>
        <v>0</v>
      </c>
    </row>
    <row r="340" spans="2:6" ht="12">
      <c r="B340" s="110" t="s">
        <v>1205</v>
      </c>
      <c r="F340" s="25">
        <f t="shared" si="16"/>
        <v>0</v>
      </c>
    </row>
    <row r="341" spans="2:6" ht="12">
      <c r="B341" s="110"/>
      <c r="F341" s="25">
        <f t="shared" si="16"/>
        <v>0</v>
      </c>
    </row>
    <row r="342" spans="2:6" ht="12">
      <c r="B342" s="110" t="s">
        <v>1206</v>
      </c>
      <c r="F342" s="25">
        <f t="shared" si="16"/>
        <v>0</v>
      </c>
    </row>
    <row r="343" spans="2:6" ht="12">
      <c r="B343" s="110" t="s">
        <v>1207</v>
      </c>
      <c r="F343" s="25">
        <f t="shared" si="16"/>
        <v>0</v>
      </c>
    </row>
    <row r="344" ht="12">
      <c r="F344" s="25">
        <f t="shared" si="16"/>
        <v>0</v>
      </c>
    </row>
    <row r="345" ht="12">
      <c r="F345" s="25">
        <f t="shared" si="16"/>
        <v>0</v>
      </c>
    </row>
    <row r="346" ht="12">
      <c r="F346" s="25">
        <f t="shared" si="16"/>
        <v>0</v>
      </c>
    </row>
    <row r="347" ht="12">
      <c r="F347" s="25">
        <f t="shared" si="16"/>
        <v>0</v>
      </c>
    </row>
    <row r="348" ht="12">
      <c r="F348" s="25">
        <f t="shared" si="16"/>
        <v>0</v>
      </c>
    </row>
    <row r="349" ht="12">
      <c r="F349" s="25">
        <f t="shared" si="16"/>
        <v>0</v>
      </c>
    </row>
    <row r="350" ht="12">
      <c r="F350" s="25">
        <f t="shared" si="16"/>
        <v>0</v>
      </c>
    </row>
    <row r="351" ht="12">
      <c r="F351" s="25">
        <f t="shared" si="16"/>
        <v>0</v>
      </c>
    </row>
    <row r="352" ht="12">
      <c r="F352" s="25">
        <f t="shared" si="16"/>
        <v>0</v>
      </c>
    </row>
    <row r="353" ht="12">
      <c r="F353" s="25">
        <f t="shared" si="16"/>
        <v>0</v>
      </c>
    </row>
    <row r="354" ht="12">
      <c r="F354" s="25">
        <f t="shared" si="16"/>
        <v>0</v>
      </c>
    </row>
    <row r="355" ht="12">
      <c r="F355" s="25">
        <f t="shared" si="16"/>
        <v>0</v>
      </c>
    </row>
    <row r="356" ht="12">
      <c r="F356" s="25">
        <f t="shared" si="16"/>
        <v>0</v>
      </c>
    </row>
    <row r="357" ht="12">
      <c r="F357" s="25">
        <f t="shared" si="16"/>
        <v>0</v>
      </c>
    </row>
    <row r="358" ht="12">
      <c r="F358" s="25">
        <f t="shared" si="16"/>
        <v>0</v>
      </c>
    </row>
    <row r="359" ht="12">
      <c r="F359" s="25">
        <f t="shared" si="16"/>
        <v>0</v>
      </c>
    </row>
    <row r="360" ht="12">
      <c r="F360" s="25">
        <f t="shared" si="16"/>
        <v>0</v>
      </c>
    </row>
    <row r="361" ht="12">
      <c r="F361" s="25">
        <f t="shared" si="16"/>
        <v>0</v>
      </c>
    </row>
    <row r="362" ht="12">
      <c r="F362" s="25">
        <f t="shared" si="16"/>
        <v>0</v>
      </c>
    </row>
    <row r="363" ht="12">
      <c r="F363" s="25">
        <f t="shared" si="16"/>
        <v>0</v>
      </c>
    </row>
    <row r="364" ht="12">
      <c r="F364" s="25">
        <f t="shared" si="16"/>
        <v>0</v>
      </c>
    </row>
    <row r="365" ht="12">
      <c r="F365" s="25">
        <f t="shared" si="16"/>
        <v>0</v>
      </c>
    </row>
    <row r="366" ht="12">
      <c r="F366" s="25">
        <f t="shared" si="16"/>
        <v>0</v>
      </c>
    </row>
    <row r="367" ht="12">
      <c r="F367" s="25">
        <f t="shared" si="16"/>
        <v>0</v>
      </c>
    </row>
  </sheetData>
  <printOptions gridLines="1"/>
  <pageMargins left="0.43" right="0.17" top="0.7874015748031497" bottom="0.72" header="0.37" footer="0.43"/>
  <pageSetup horizontalDpi="600" verticalDpi="600" orientation="portrait" paperSize="9" r:id="rId2"/>
  <headerFooter alignWithMargins="0">
    <oddHeader>&amp;LEcole technique de la construction
&amp;CANNEXE 2 / 
 PRIX DE BASE&amp;RConduite de travaux     Page - &amp;P -</oddHeader>
    <oddFooter>&amp;L&amp;9A. Krummenacher&amp;C&amp;9Page - &amp;P -&amp;R&amp;9&amp;F/&amp;A/correction 2000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4"/>
  <sheetViews>
    <sheetView workbookViewId="0" topLeftCell="A1">
      <pane ySplit="3" topLeftCell="BM162" activePane="bottomLeft" state="frozen"/>
      <selection pane="topLeft" activeCell="A1" sqref="A1"/>
      <selection pane="bottomLeft" activeCell="A4" sqref="A4:I177"/>
    </sheetView>
  </sheetViews>
  <sheetFormatPr defaultColWidth="11.421875" defaultRowHeight="12.75"/>
  <cols>
    <col min="1" max="1" width="9.57421875" style="10" customWidth="1"/>
    <col min="2" max="2" width="32.140625" style="10" customWidth="1"/>
    <col min="3" max="3" width="4.8515625" style="20" customWidth="1"/>
    <col min="4" max="4" width="7.421875" style="26" customWidth="1"/>
    <col min="5" max="5" width="5.421875" style="21" customWidth="1"/>
    <col min="6" max="6" width="7.28125" style="25" customWidth="1"/>
    <col min="7" max="7" width="9.421875" style="10" customWidth="1"/>
    <col min="8" max="8" width="5.140625" style="10" customWidth="1"/>
    <col min="9" max="9" width="8.57421875" style="10" customWidth="1"/>
    <col min="10" max="10" width="9.28125" style="10" hidden="1" customWidth="1"/>
    <col min="11" max="16384" width="11.421875" style="10" customWidth="1"/>
  </cols>
  <sheetData>
    <row r="1" spans="4:7" ht="12">
      <c r="D1" s="101"/>
      <c r="E1" s="46"/>
      <c r="F1" s="120"/>
      <c r="G1" s="45"/>
    </row>
    <row r="3" spans="1:9" ht="12">
      <c r="A3" s="5" t="s">
        <v>128</v>
      </c>
      <c r="B3" s="6" t="s">
        <v>129</v>
      </c>
      <c r="C3" s="5" t="s">
        <v>130</v>
      </c>
      <c r="D3" s="98" t="s">
        <v>131</v>
      </c>
      <c r="E3" s="8" t="s">
        <v>132</v>
      </c>
      <c r="F3" s="96" t="s">
        <v>133</v>
      </c>
      <c r="G3" s="9" t="s">
        <v>134</v>
      </c>
      <c r="H3" s="9" t="s">
        <v>135</v>
      </c>
      <c r="I3" s="7" t="s">
        <v>136</v>
      </c>
    </row>
    <row r="4" spans="1:9" ht="12">
      <c r="A4" s="18" t="s">
        <v>342</v>
      </c>
      <c r="B4" s="19" t="s">
        <v>343</v>
      </c>
      <c r="C4" s="17"/>
      <c r="D4" s="99"/>
      <c r="E4" s="14"/>
      <c r="G4" s="28"/>
      <c r="H4" s="16"/>
      <c r="I4" s="13"/>
    </row>
    <row r="5" spans="1:9" ht="12">
      <c r="A5" s="31" t="s">
        <v>344</v>
      </c>
      <c r="B5" s="19" t="s">
        <v>1497</v>
      </c>
      <c r="C5" s="17"/>
      <c r="D5" s="99"/>
      <c r="E5" s="14"/>
      <c r="G5" s="28"/>
      <c r="H5" s="16"/>
      <c r="I5" s="13"/>
    </row>
    <row r="6" spans="1:10" ht="12">
      <c r="A6" s="35" t="s">
        <v>345</v>
      </c>
      <c r="B6" s="16" t="s">
        <v>346</v>
      </c>
      <c r="C6" s="17" t="s">
        <v>328</v>
      </c>
      <c r="D6" s="121">
        <v>1.108</v>
      </c>
      <c r="E6" s="33">
        <v>0.1</v>
      </c>
      <c r="F6" s="25">
        <f>D6-(D6*E6)</f>
        <v>0.9972000000000001</v>
      </c>
      <c r="G6" s="28" t="s">
        <v>1498</v>
      </c>
      <c r="H6" s="16">
        <v>2005</v>
      </c>
      <c r="I6" s="13">
        <v>1.4</v>
      </c>
      <c r="J6" s="111" t="s">
        <v>347</v>
      </c>
    </row>
    <row r="7" spans="1:10" ht="12">
      <c r="A7" s="35" t="s">
        <v>348</v>
      </c>
      <c r="B7" s="16" t="s">
        <v>349</v>
      </c>
      <c r="C7" s="17" t="s">
        <v>328</v>
      </c>
      <c r="D7" s="121">
        <v>1.217</v>
      </c>
      <c r="E7" s="33">
        <v>0.1</v>
      </c>
      <c r="F7" s="25">
        <f>D7-(D7*E7)</f>
        <v>1.0953000000000002</v>
      </c>
      <c r="G7" s="28" t="s">
        <v>1498</v>
      </c>
      <c r="H7" s="16">
        <v>2005</v>
      </c>
      <c r="I7" s="13">
        <v>1.7</v>
      </c>
      <c r="J7" s="111" t="s">
        <v>347</v>
      </c>
    </row>
    <row r="8" spans="1:10" ht="12">
      <c r="A8" s="35" t="s">
        <v>350</v>
      </c>
      <c r="B8" s="16" t="s">
        <v>351</v>
      </c>
      <c r="C8" s="17" t="s">
        <v>328</v>
      </c>
      <c r="D8" s="121">
        <v>1.358</v>
      </c>
      <c r="E8" s="33">
        <v>0.1</v>
      </c>
      <c r="F8" s="25">
        <f>D8-(D8*E8)</f>
        <v>1.2222000000000002</v>
      </c>
      <c r="G8" s="28" t="s">
        <v>1498</v>
      </c>
      <c r="H8" s="16">
        <v>2005</v>
      </c>
      <c r="I8" s="13">
        <v>2.1</v>
      </c>
      <c r="J8" s="111" t="s">
        <v>347</v>
      </c>
    </row>
    <row r="9" spans="1:10" ht="12">
      <c r="A9" s="35" t="s">
        <v>352</v>
      </c>
      <c r="B9" s="16" t="s">
        <v>353</v>
      </c>
      <c r="C9" s="17" t="s">
        <v>328</v>
      </c>
      <c r="D9" s="121">
        <v>1.609</v>
      </c>
      <c r="E9" s="33">
        <v>0.1</v>
      </c>
      <c r="F9" s="25">
        <f>D9-(D9*E9)</f>
        <v>1.4481</v>
      </c>
      <c r="G9" s="28" t="s">
        <v>1498</v>
      </c>
      <c r="H9" s="16">
        <v>2005</v>
      </c>
      <c r="I9" s="13">
        <v>2.5</v>
      </c>
      <c r="J9" s="111" t="s">
        <v>347</v>
      </c>
    </row>
    <row r="10" spans="1:10" ht="12">
      <c r="A10" s="35" t="s">
        <v>354</v>
      </c>
      <c r="B10" s="16" t="s">
        <v>355</v>
      </c>
      <c r="C10" s="17" t="s">
        <v>328</v>
      </c>
      <c r="D10" s="121">
        <v>1.818</v>
      </c>
      <c r="E10" s="33">
        <v>0.1</v>
      </c>
      <c r="F10" s="25">
        <f>D10-(D10*E10)</f>
        <v>1.6362</v>
      </c>
      <c r="G10" s="28" t="s">
        <v>1498</v>
      </c>
      <c r="H10" s="16">
        <v>2005</v>
      </c>
      <c r="I10" s="13">
        <v>2.9</v>
      </c>
      <c r="J10" s="111" t="s">
        <v>347</v>
      </c>
    </row>
    <row r="11" spans="1:10" ht="12">
      <c r="A11" s="35"/>
      <c r="B11" s="19" t="s">
        <v>1499</v>
      </c>
      <c r="C11" s="17"/>
      <c r="D11" s="100"/>
      <c r="E11" s="100"/>
      <c r="G11" s="28"/>
      <c r="H11" s="16"/>
      <c r="I11" s="13"/>
      <c r="J11" s="111"/>
    </row>
    <row r="12" spans="1:10" ht="12">
      <c r="A12" s="35"/>
      <c r="B12" s="16" t="s">
        <v>1500</v>
      </c>
      <c r="C12" s="17"/>
      <c r="D12" s="121">
        <v>3.171</v>
      </c>
      <c r="E12" s="33">
        <v>0.1</v>
      </c>
      <c r="F12" s="25">
        <f>D12-(D12*E12)</f>
        <v>2.8539</v>
      </c>
      <c r="G12" s="28" t="s">
        <v>1498</v>
      </c>
      <c r="H12" s="16">
        <v>2005</v>
      </c>
      <c r="I12" s="13"/>
      <c r="J12" s="111"/>
    </row>
    <row r="13" spans="1:10" ht="12">
      <c r="A13" s="35"/>
      <c r="B13" s="16" t="s">
        <v>1501</v>
      </c>
      <c r="C13" s="17"/>
      <c r="D13" s="121">
        <v>4.166</v>
      </c>
      <c r="E13" s="33">
        <v>0.1</v>
      </c>
      <c r="F13" s="25">
        <f>D13-(D13*E13)</f>
        <v>3.7494000000000005</v>
      </c>
      <c r="G13" s="28" t="s">
        <v>1498</v>
      </c>
      <c r="H13" s="16">
        <v>2005</v>
      </c>
      <c r="I13" s="13"/>
      <c r="J13" s="111"/>
    </row>
    <row r="14" spans="1:10" ht="12">
      <c r="A14" s="35"/>
      <c r="B14" s="16" t="s">
        <v>1502</v>
      </c>
      <c r="C14" s="17"/>
      <c r="D14" s="121">
        <v>4.869</v>
      </c>
      <c r="E14" s="33">
        <v>0.1</v>
      </c>
      <c r="F14" s="25">
        <f>D14-(D14*E14)</f>
        <v>4.382099999999999</v>
      </c>
      <c r="G14" s="28" t="s">
        <v>1498</v>
      </c>
      <c r="H14" s="16">
        <v>2005</v>
      </c>
      <c r="I14" s="13"/>
      <c r="J14" s="111"/>
    </row>
    <row r="15" spans="1:10" ht="12">
      <c r="A15" s="31" t="s">
        <v>356</v>
      </c>
      <c r="B15" s="19" t="s">
        <v>357</v>
      </c>
      <c r="C15" s="17"/>
      <c r="D15" s="99"/>
      <c r="E15" s="14"/>
      <c r="G15" s="28"/>
      <c r="H15" s="16"/>
      <c r="I15" s="13"/>
      <c r="J15" s="111" t="s">
        <v>347</v>
      </c>
    </row>
    <row r="16" spans="1:10" ht="12">
      <c r="A16" s="35" t="s">
        <v>1503</v>
      </c>
      <c r="B16" s="122" t="s">
        <v>1504</v>
      </c>
      <c r="C16" s="17"/>
      <c r="D16" s="99"/>
      <c r="E16" s="14"/>
      <c r="G16" s="28"/>
      <c r="H16" s="16"/>
      <c r="I16" s="13"/>
      <c r="J16" s="111" t="s">
        <v>347</v>
      </c>
    </row>
    <row r="17" spans="1:10" ht="12">
      <c r="A17" s="35" t="s">
        <v>1505</v>
      </c>
      <c r="B17" s="16" t="s">
        <v>1506</v>
      </c>
      <c r="C17" s="17" t="s">
        <v>328</v>
      </c>
      <c r="D17" s="99">
        <v>1.46</v>
      </c>
      <c r="E17" s="14">
        <v>0.1</v>
      </c>
      <c r="F17" s="25">
        <f>D17-(D17*E17)</f>
        <v>1.314</v>
      </c>
      <c r="G17" s="28" t="s">
        <v>1507</v>
      </c>
      <c r="H17" s="16">
        <v>2005</v>
      </c>
      <c r="I17" s="13">
        <v>1.95</v>
      </c>
      <c r="J17" s="111" t="s">
        <v>347</v>
      </c>
    </row>
    <row r="18" spans="1:10" ht="12">
      <c r="A18" s="35" t="s">
        <v>1508</v>
      </c>
      <c r="B18" s="16" t="s">
        <v>1509</v>
      </c>
      <c r="C18" s="17" t="s">
        <v>328</v>
      </c>
      <c r="D18" s="99">
        <v>1.3</v>
      </c>
      <c r="E18" s="14">
        <v>0.1</v>
      </c>
      <c r="F18" s="25">
        <f>D18-(D18*E18)</f>
        <v>1.17</v>
      </c>
      <c r="G18" s="28" t="s">
        <v>1507</v>
      </c>
      <c r="H18" s="16">
        <v>2005</v>
      </c>
      <c r="I18" s="13">
        <v>1.7</v>
      </c>
      <c r="J18" s="111" t="s">
        <v>347</v>
      </c>
    </row>
    <row r="19" spans="1:10" ht="12">
      <c r="A19" s="35" t="s">
        <v>1510</v>
      </c>
      <c r="B19" s="16" t="s">
        <v>1511</v>
      </c>
      <c r="C19" s="17" t="s">
        <v>328</v>
      </c>
      <c r="D19" s="99">
        <v>1.65</v>
      </c>
      <c r="E19" s="14">
        <v>0.1</v>
      </c>
      <c r="F19" s="25">
        <f>D19-(D19*E19)</f>
        <v>1.4849999999999999</v>
      </c>
      <c r="G19" s="28" t="s">
        <v>1507</v>
      </c>
      <c r="H19" s="16">
        <v>2005</v>
      </c>
      <c r="I19" s="13">
        <v>2</v>
      </c>
      <c r="J19" s="111" t="s">
        <v>347</v>
      </c>
    </row>
    <row r="20" spans="1:10" ht="12">
      <c r="A20" s="35" t="s">
        <v>356</v>
      </c>
      <c r="B20" s="122" t="s">
        <v>1512</v>
      </c>
      <c r="C20" s="17"/>
      <c r="D20" s="99"/>
      <c r="E20" s="14"/>
      <c r="G20" s="28"/>
      <c r="H20" s="16"/>
      <c r="I20" s="13"/>
      <c r="J20" s="111" t="s">
        <v>347</v>
      </c>
    </row>
    <row r="21" spans="1:10" ht="12">
      <c r="A21" s="35" t="s">
        <v>358</v>
      </c>
      <c r="B21" s="16" t="s">
        <v>1513</v>
      </c>
      <c r="C21" s="17" t="s">
        <v>328</v>
      </c>
      <c r="D21" s="99">
        <v>2.052</v>
      </c>
      <c r="E21" s="14">
        <v>0.3</v>
      </c>
      <c r="F21" s="25">
        <f>D21-(D21*E21)</f>
        <v>1.4364</v>
      </c>
      <c r="G21" s="28" t="s">
        <v>1507</v>
      </c>
      <c r="H21" s="16">
        <v>2005</v>
      </c>
      <c r="I21" s="13">
        <v>3.4</v>
      </c>
      <c r="J21" s="111" t="s">
        <v>347</v>
      </c>
    </row>
    <row r="22" spans="1:10" ht="12">
      <c r="A22" s="35" t="s">
        <v>359</v>
      </c>
      <c r="B22" s="16" t="s">
        <v>1514</v>
      </c>
      <c r="C22" s="17" t="s">
        <v>328</v>
      </c>
      <c r="D22" s="99">
        <v>2.21</v>
      </c>
      <c r="E22" s="14">
        <v>0.3</v>
      </c>
      <c r="F22" s="25">
        <f>D22-(D22*E22)</f>
        <v>1.5470000000000002</v>
      </c>
      <c r="G22" s="28" t="s">
        <v>1507</v>
      </c>
      <c r="H22" s="16">
        <v>2005</v>
      </c>
      <c r="I22" s="13">
        <v>3.85</v>
      </c>
      <c r="J22" s="111" t="s">
        <v>347</v>
      </c>
    </row>
    <row r="23" spans="1:10" ht="12">
      <c r="A23" s="35" t="s">
        <v>360</v>
      </c>
      <c r="B23" s="16" t="s">
        <v>1515</v>
      </c>
      <c r="C23" s="17" t="s">
        <v>328</v>
      </c>
      <c r="D23" s="99">
        <v>2.49</v>
      </c>
      <c r="E23" s="14">
        <v>0.3</v>
      </c>
      <c r="F23" s="25">
        <f>D23-(D23*E23)</f>
        <v>1.7430000000000003</v>
      </c>
      <c r="G23" s="28" t="s">
        <v>1507</v>
      </c>
      <c r="H23" s="16">
        <v>2005</v>
      </c>
      <c r="I23" s="13">
        <v>4.3</v>
      </c>
      <c r="J23" s="111" t="s">
        <v>347</v>
      </c>
    </row>
    <row r="24" spans="1:10" ht="12">
      <c r="A24" s="35" t="s">
        <v>361</v>
      </c>
      <c r="B24" s="16" t="s">
        <v>1516</v>
      </c>
      <c r="C24" s="17" t="s">
        <v>328</v>
      </c>
      <c r="D24" s="99">
        <v>2.85</v>
      </c>
      <c r="E24" s="14">
        <v>0.3</v>
      </c>
      <c r="F24" s="25">
        <f>D24-(D24*E24)</f>
        <v>1.995</v>
      </c>
      <c r="G24" s="28" t="s">
        <v>1507</v>
      </c>
      <c r="H24" s="16">
        <v>2005</v>
      </c>
      <c r="I24" s="13">
        <v>4.45</v>
      </c>
      <c r="J24" s="111" t="s">
        <v>347</v>
      </c>
    </row>
    <row r="25" spans="1:10" ht="12">
      <c r="A25" s="31" t="s">
        <v>1517</v>
      </c>
      <c r="B25" s="19" t="s">
        <v>1518</v>
      </c>
      <c r="C25" s="17"/>
      <c r="D25" s="99"/>
      <c r="E25" s="14"/>
      <c r="G25" s="28"/>
      <c r="H25" s="16"/>
      <c r="I25" s="13"/>
      <c r="J25" s="111"/>
    </row>
    <row r="26" spans="1:10" ht="12">
      <c r="A26" s="35" t="s">
        <v>1519</v>
      </c>
      <c r="B26" s="122" t="s">
        <v>1520</v>
      </c>
      <c r="C26" s="17"/>
      <c r="D26" s="99"/>
      <c r="E26" s="14"/>
      <c r="G26" s="28"/>
      <c r="H26" s="16"/>
      <c r="I26" s="13"/>
      <c r="J26" s="111"/>
    </row>
    <row r="27" spans="1:10" ht="12">
      <c r="A27" s="35" t="s">
        <v>1521</v>
      </c>
      <c r="B27" s="16" t="s">
        <v>1522</v>
      </c>
      <c r="C27" s="17" t="s">
        <v>1523</v>
      </c>
      <c r="D27" s="100">
        <v>17.8</v>
      </c>
      <c r="E27" s="14">
        <v>0</v>
      </c>
      <c r="F27" s="25">
        <f>D27-(D27*E27)</f>
        <v>17.8</v>
      </c>
      <c r="G27" s="28" t="s">
        <v>1498</v>
      </c>
      <c r="H27" s="16">
        <v>2005</v>
      </c>
      <c r="I27" s="13">
        <v>20.5</v>
      </c>
      <c r="J27" s="111"/>
    </row>
    <row r="28" spans="1:10" ht="12">
      <c r="A28" s="35" t="s">
        <v>1524</v>
      </c>
      <c r="B28" s="16" t="s">
        <v>1525</v>
      </c>
      <c r="C28" s="17" t="s">
        <v>1523</v>
      </c>
      <c r="D28" s="100">
        <v>21</v>
      </c>
      <c r="E28" s="14">
        <v>0</v>
      </c>
      <c r="F28" s="25">
        <f>D28-(D28*E28)</f>
        <v>21</v>
      </c>
      <c r="G28" s="28" t="s">
        <v>1498</v>
      </c>
      <c r="H28" s="16">
        <v>2005</v>
      </c>
      <c r="I28" s="13">
        <v>24.4</v>
      </c>
      <c r="J28" s="111"/>
    </row>
    <row r="29" spans="1:10" ht="12">
      <c r="A29" s="35" t="s">
        <v>1526</v>
      </c>
      <c r="B29" s="16" t="s">
        <v>1527</v>
      </c>
      <c r="C29" s="17" t="s">
        <v>1523</v>
      </c>
      <c r="D29" s="100">
        <v>25.3</v>
      </c>
      <c r="E29" s="14">
        <v>0</v>
      </c>
      <c r="F29" s="25">
        <f>D29-(D29*E29)</f>
        <v>25.3</v>
      </c>
      <c r="G29" s="28" t="s">
        <v>1498</v>
      </c>
      <c r="H29" s="16">
        <v>2005</v>
      </c>
      <c r="I29" s="13">
        <v>29.8</v>
      </c>
      <c r="J29" s="111"/>
    </row>
    <row r="30" spans="1:10" ht="12">
      <c r="A30" s="35" t="s">
        <v>1528</v>
      </c>
      <c r="B30" s="16" t="s">
        <v>1529</v>
      </c>
      <c r="C30" s="17" t="s">
        <v>1523</v>
      </c>
      <c r="D30" s="100">
        <v>28.6</v>
      </c>
      <c r="E30" s="14">
        <v>0</v>
      </c>
      <c r="F30" s="25">
        <f>D30-(D30*E30)</f>
        <v>28.6</v>
      </c>
      <c r="G30" s="28" t="s">
        <v>1498</v>
      </c>
      <c r="H30" s="16">
        <v>2005</v>
      </c>
      <c r="I30" s="13">
        <v>33.9</v>
      </c>
      <c r="J30" s="111"/>
    </row>
    <row r="31" spans="1:10" ht="12">
      <c r="A31" s="35" t="s">
        <v>1530</v>
      </c>
      <c r="B31" s="122" t="s">
        <v>1531</v>
      </c>
      <c r="C31" s="17"/>
      <c r="D31" s="99"/>
      <c r="E31" s="14"/>
      <c r="G31" s="28"/>
      <c r="H31" s="16"/>
      <c r="I31" s="13"/>
      <c r="J31" s="111"/>
    </row>
    <row r="32" spans="1:10" ht="12">
      <c r="A32" s="35" t="s">
        <v>1532</v>
      </c>
      <c r="B32" s="16" t="s">
        <v>1533</v>
      </c>
      <c r="C32" s="17" t="s">
        <v>1523</v>
      </c>
      <c r="D32" s="99">
        <v>17.6</v>
      </c>
      <c r="E32" s="14">
        <v>0.25</v>
      </c>
      <c r="F32" s="25">
        <f>D32-(D32*E32)</f>
        <v>13.200000000000001</v>
      </c>
      <c r="G32" s="28" t="s">
        <v>1507</v>
      </c>
      <c r="H32" s="16">
        <v>2005</v>
      </c>
      <c r="I32" s="13">
        <v>25.7</v>
      </c>
      <c r="J32" s="111"/>
    </row>
    <row r="33" spans="1:10" ht="12">
      <c r="A33" s="35" t="s">
        <v>1534</v>
      </c>
      <c r="B33" s="16" t="s">
        <v>1535</v>
      </c>
      <c r="C33" s="17" t="s">
        <v>1523</v>
      </c>
      <c r="D33" s="99">
        <v>21.2</v>
      </c>
      <c r="E33" s="14">
        <v>0.25</v>
      </c>
      <c r="F33" s="25">
        <f>D33-(D33*E33)</f>
        <v>15.899999999999999</v>
      </c>
      <c r="G33" s="28" t="s">
        <v>1507</v>
      </c>
      <c r="H33" s="16">
        <v>2005</v>
      </c>
      <c r="I33" s="13">
        <v>30.7</v>
      </c>
      <c r="J33" s="111"/>
    </row>
    <row r="34" spans="1:10" ht="12">
      <c r="A34" s="35" t="s">
        <v>1536</v>
      </c>
      <c r="B34" s="16" t="s">
        <v>1537</v>
      </c>
      <c r="C34" s="17" t="s">
        <v>1523</v>
      </c>
      <c r="D34" s="99">
        <v>24.7</v>
      </c>
      <c r="E34" s="14">
        <v>0.25</v>
      </c>
      <c r="F34" s="25">
        <f>D34-(D34*E34)</f>
        <v>18.525</v>
      </c>
      <c r="G34" s="28" t="s">
        <v>1507</v>
      </c>
      <c r="H34" s="16">
        <v>2005</v>
      </c>
      <c r="I34" s="13">
        <v>43.1</v>
      </c>
      <c r="J34" s="111"/>
    </row>
    <row r="35" spans="1:10" ht="12">
      <c r="A35" s="35" t="s">
        <v>1538</v>
      </c>
      <c r="B35" s="16" t="s">
        <v>1539</v>
      </c>
      <c r="C35" s="17" t="s">
        <v>1523</v>
      </c>
      <c r="D35" s="99">
        <v>31.7</v>
      </c>
      <c r="E35" s="14">
        <v>0.25</v>
      </c>
      <c r="F35" s="25">
        <f>D35-(D35*E35)</f>
        <v>23.775</v>
      </c>
      <c r="G35" s="28" t="s">
        <v>1507</v>
      </c>
      <c r="H35" s="16">
        <v>2005</v>
      </c>
      <c r="I35" s="13">
        <v>44.2</v>
      </c>
      <c r="J35" s="111"/>
    </row>
    <row r="36" spans="1:10" ht="12">
      <c r="A36" s="31" t="s">
        <v>362</v>
      </c>
      <c r="B36" s="19" t="s">
        <v>1540</v>
      </c>
      <c r="C36" s="17"/>
      <c r="D36" s="99"/>
      <c r="E36" s="14"/>
      <c r="G36" s="28"/>
      <c r="H36" s="16"/>
      <c r="I36" s="13"/>
      <c r="J36" s="111" t="s">
        <v>347</v>
      </c>
    </row>
    <row r="37" spans="1:10" ht="12">
      <c r="A37" s="31" t="s">
        <v>363</v>
      </c>
      <c r="B37" s="19" t="str">
        <f>B36</f>
        <v>Briques silico-calc. norm. K</v>
      </c>
      <c r="C37" s="17"/>
      <c r="D37" s="99"/>
      <c r="E37" s="14"/>
      <c r="G37" s="28"/>
      <c r="J37" s="111" t="s">
        <v>347</v>
      </c>
    </row>
    <row r="38" spans="1:10" ht="12">
      <c r="A38" s="35" t="s">
        <v>364</v>
      </c>
      <c r="B38" s="16" t="s">
        <v>1541</v>
      </c>
      <c r="C38" s="17" t="s">
        <v>328</v>
      </c>
      <c r="D38" s="100">
        <v>0.92</v>
      </c>
      <c r="E38" s="33">
        <v>0.1</v>
      </c>
      <c r="F38" s="97">
        <v>0.83</v>
      </c>
      <c r="G38" s="17" t="s">
        <v>365</v>
      </c>
      <c r="H38" s="16">
        <v>2005</v>
      </c>
      <c r="I38" s="13">
        <v>1.3</v>
      </c>
      <c r="J38" s="111" t="s">
        <v>347</v>
      </c>
    </row>
    <row r="39" spans="1:10" ht="12">
      <c r="A39" s="35" t="s">
        <v>366</v>
      </c>
      <c r="B39" s="16" t="s">
        <v>1542</v>
      </c>
      <c r="C39" s="17" t="s">
        <v>328</v>
      </c>
      <c r="D39" s="100">
        <v>0.71</v>
      </c>
      <c r="E39" s="33">
        <v>0.1</v>
      </c>
      <c r="F39" s="97">
        <v>0.64</v>
      </c>
      <c r="G39" s="17" t="s">
        <v>365</v>
      </c>
      <c r="H39" s="16">
        <v>2005</v>
      </c>
      <c r="I39" s="13">
        <v>1.05</v>
      </c>
      <c r="J39" s="111" t="s">
        <v>347</v>
      </c>
    </row>
    <row r="40" spans="1:10" ht="12">
      <c r="A40" s="35" t="s">
        <v>367</v>
      </c>
      <c r="B40" s="16" t="s">
        <v>1543</v>
      </c>
      <c r="C40" s="17" t="s">
        <v>328</v>
      </c>
      <c r="D40" s="100">
        <v>1.06</v>
      </c>
      <c r="E40" s="33">
        <v>0.1</v>
      </c>
      <c r="F40" s="97">
        <v>0.95</v>
      </c>
      <c r="G40" s="17" t="s">
        <v>365</v>
      </c>
      <c r="H40" s="16">
        <v>2005</v>
      </c>
      <c r="I40" s="13">
        <v>1.5</v>
      </c>
      <c r="J40" s="111" t="s">
        <v>347</v>
      </c>
    </row>
    <row r="41" spans="1:10" ht="12">
      <c r="A41" s="35" t="s">
        <v>368</v>
      </c>
      <c r="B41" s="16" t="s">
        <v>1544</v>
      </c>
      <c r="C41" s="17" t="s">
        <v>328</v>
      </c>
      <c r="D41" s="121">
        <v>0.985</v>
      </c>
      <c r="E41" s="33">
        <v>0.1</v>
      </c>
      <c r="F41" s="97">
        <v>0.89</v>
      </c>
      <c r="G41" s="17" t="s">
        <v>365</v>
      </c>
      <c r="H41" s="16">
        <v>2005</v>
      </c>
      <c r="I41" s="13">
        <v>1.4</v>
      </c>
      <c r="J41" s="111" t="s">
        <v>347</v>
      </c>
    </row>
    <row r="42" spans="1:10" ht="12">
      <c r="A42" s="35" t="s">
        <v>369</v>
      </c>
      <c r="B42" s="16" t="s">
        <v>1545</v>
      </c>
      <c r="C42" s="17" t="s">
        <v>328</v>
      </c>
      <c r="D42" s="121">
        <v>0.995</v>
      </c>
      <c r="E42" s="33">
        <v>0.1</v>
      </c>
      <c r="F42" s="97">
        <v>0.9</v>
      </c>
      <c r="G42" s="17" t="s">
        <v>365</v>
      </c>
      <c r="H42" s="16">
        <v>2005</v>
      </c>
      <c r="I42" s="13">
        <v>1.2</v>
      </c>
      <c r="J42" s="111" t="s">
        <v>347</v>
      </c>
    </row>
    <row r="43" spans="1:10" ht="12">
      <c r="A43" s="35" t="s">
        <v>370</v>
      </c>
      <c r="B43" s="16" t="s">
        <v>1546</v>
      </c>
      <c r="C43" s="17" t="s">
        <v>328</v>
      </c>
      <c r="D43" s="100">
        <v>1.29</v>
      </c>
      <c r="E43" s="33">
        <v>0.1</v>
      </c>
      <c r="F43" s="97">
        <v>1.16</v>
      </c>
      <c r="G43" s="17" t="s">
        <v>365</v>
      </c>
      <c r="H43" s="16">
        <v>2005</v>
      </c>
      <c r="I43" s="13">
        <v>1.85</v>
      </c>
      <c r="J43" s="111" t="s">
        <v>347</v>
      </c>
    </row>
    <row r="44" spans="1:10" ht="12">
      <c r="A44" s="35" t="s">
        <v>371</v>
      </c>
      <c r="B44" s="16" t="s">
        <v>1547</v>
      </c>
      <c r="C44" s="17" t="s">
        <v>328</v>
      </c>
      <c r="D44" s="100">
        <v>1.23</v>
      </c>
      <c r="E44" s="33">
        <v>0.1</v>
      </c>
      <c r="F44" s="97">
        <v>1.11</v>
      </c>
      <c r="G44" s="17" t="s">
        <v>365</v>
      </c>
      <c r="H44" s="16">
        <v>2005</v>
      </c>
      <c r="I44" s="13">
        <v>1.75</v>
      </c>
      <c r="J44" s="111" t="s">
        <v>347</v>
      </c>
    </row>
    <row r="45" spans="1:10" ht="12">
      <c r="A45" s="35" t="s">
        <v>372</v>
      </c>
      <c r="B45" s="16" t="s">
        <v>1548</v>
      </c>
      <c r="C45" s="17" t="s">
        <v>328</v>
      </c>
      <c r="D45" s="100">
        <v>1.62</v>
      </c>
      <c r="E45" s="33">
        <v>0.1</v>
      </c>
      <c r="F45" s="97">
        <v>1.46</v>
      </c>
      <c r="G45" s="17" t="s">
        <v>365</v>
      </c>
      <c r="H45" s="16">
        <v>2005</v>
      </c>
      <c r="I45" s="13">
        <v>2.35</v>
      </c>
      <c r="J45" s="111" t="s">
        <v>347</v>
      </c>
    </row>
    <row r="46" spans="1:10" ht="12">
      <c r="A46" s="35" t="s">
        <v>373</v>
      </c>
      <c r="B46" s="16" t="s">
        <v>1549</v>
      </c>
      <c r="C46" s="17" t="s">
        <v>328</v>
      </c>
      <c r="D46" s="100">
        <v>1.24</v>
      </c>
      <c r="E46" s="33">
        <v>0.1</v>
      </c>
      <c r="F46" s="97">
        <v>1.12</v>
      </c>
      <c r="G46" s="17" t="s">
        <v>365</v>
      </c>
      <c r="H46" s="16">
        <v>2005</v>
      </c>
      <c r="I46" s="13">
        <v>1.8</v>
      </c>
      <c r="J46" s="111" t="s">
        <v>347</v>
      </c>
    </row>
    <row r="47" spans="1:10" ht="12">
      <c r="A47" s="35" t="s">
        <v>374</v>
      </c>
      <c r="B47" s="16" t="s">
        <v>1550</v>
      </c>
      <c r="C47" s="17" t="s">
        <v>328</v>
      </c>
      <c r="D47" s="100">
        <v>1.26</v>
      </c>
      <c r="E47" s="33">
        <v>0.1</v>
      </c>
      <c r="F47" s="97">
        <v>1.13</v>
      </c>
      <c r="G47" s="17" t="s">
        <v>365</v>
      </c>
      <c r="H47" s="16">
        <v>2005</v>
      </c>
      <c r="I47" s="13">
        <v>1.85</v>
      </c>
      <c r="J47" s="111" t="s">
        <v>347</v>
      </c>
    </row>
    <row r="48" spans="1:10" ht="12">
      <c r="A48" s="35" t="s">
        <v>375</v>
      </c>
      <c r="B48" s="16" t="s">
        <v>1551</v>
      </c>
      <c r="C48" s="17" t="s">
        <v>328</v>
      </c>
      <c r="D48" s="100">
        <v>1.82</v>
      </c>
      <c r="E48" s="33">
        <v>0.1</v>
      </c>
      <c r="F48" s="97">
        <v>1.64</v>
      </c>
      <c r="G48" s="17" t="s">
        <v>365</v>
      </c>
      <c r="H48" s="16">
        <v>2005</v>
      </c>
      <c r="I48" s="13">
        <v>2.55</v>
      </c>
      <c r="J48" s="111" t="s">
        <v>347</v>
      </c>
    </row>
    <row r="49" spans="1:10" ht="12">
      <c r="A49" s="31" t="s">
        <v>376</v>
      </c>
      <c r="B49" s="19" t="s">
        <v>377</v>
      </c>
      <c r="C49" s="17"/>
      <c r="D49" s="99"/>
      <c r="E49" s="14"/>
      <c r="G49" s="28"/>
      <c r="H49" s="16"/>
      <c r="I49" s="13"/>
      <c r="J49" s="111" t="s">
        <v>347</v>
      </c>
    </row>
    <row r="50" spans="1:10" ht="12">
      <c r="A50" s="31" t="s">
        <v>378</v>
      </c>
      <c r="B50" s="19" t="str">
        <f>B49</f>
        <v>Plaques filtrantes béton</v>
      </c>
      <c r="C50" s="17"/>
      <c r="D50" s="99"/>
      <c r="E50" s="14"/>
      <c r="G50" s="28"/>
      <c r="H50" s="16"/>
      <c r="I50" s="13"/>
      <c r="J50" s="111" t="s">
        <v>347</v>
      </c>
    </row>
    <row r="51" spans="1:10" ht="12">
      <c r="A51" s="35" t="s">
        <v>379</v>
      </c>
      <c r="B51" s="16" t="s">
        <v>380</v>
      </c>
      <c r="C51" s="17" t="s">
        <v>321</v>
      </c>
      <c r="D51" s="99">
        <v>17</v>
      </c>
      <c r="E51" s="14">
        <v>0.35</v>
      </c>
      <c r="F51" s="25">
        <f>D51-(D51*E51)</f>
        <v>11.05</v>
      </c>
      <c r="G51" s="28" t="s">
        <v>1507</v>
      </c>
      <c r="H51" s="16">
        <v>2005</v>
      </c>
      <c r="I51" s="13">
        <v>34.5</v>
      </c>
      <c r="J51" s="111" t="s">
        <v>347</v>
      </c>
    </row>
    <row r="52" spans="1:10" ht="12">
      <c r="A52" s="29" t="s">
        <v>381</v>
      </c>
      <c r="B52" s="30" t="s">
        <v>382</v>
      </c>
      <c r="C52" s="31"/>
      <c r="D52" s="100"/>
      <c r="E52" s="33"/>
      <c r="G52" s="34"/>
      <c r="H52" s="34"/>
      <c r="I52" s="32"/>
      <c r="J52" s="111" t="s">
        <v>347</v>
      </c>
    </row>
    <row r="53" spans="1:10" ht="12">
      <c r="A53" s="35" t="s">
        <v>383</v>
      </c>
      <c r="B53" s="123" t="s">
        <v>384</v>
      </c>
      <c r="C53" s="35"/>
      <c r="D53" s="100"/>
      <c r="E53" s="33"/>
      <c r="G53" s="34"/>
      <c r="H53" s="34"/>
      <c r="I53" s="32"/>
      <c r="J53" s="111" t="s">
        <v>347</v>
      </c>
    </row>
    <row r="54" spans="1:10" ht="12">
      <c r="A54" s="35" t="s">
        <v>385</v>
      </c>
      <c r="B54" s="12" t="s">
        <v>386</v>
      </c>
      <c r="C54" s="11" t="s">
        <v>328</v>
      </c>
      <c r="D54" s="99">
        <v>197</v>
      </c>
      <c r="E54" s="14">
        <v>0.35</v>
      </c>
      <c r="F54" s="25">
        <f aca="true" t="shared" si="0" ref="F54:F59">D54-(D54*E54)</f>
        <v>128.05</v>
      </c>
      <c r="G54" s="28" t="s">
        <v>1507</v>
      </c>
      <c r="H54" s="16">
        <v>2005</v>
      </c>
      <c r="I54" s="23">
        <v>227</v>
      </c>
      <c r="J54" s="111" t="s">
        <v>347</v>
      </c>
    </row>
    <row r="55" spans="1:10" ht="12">
      <c r="A55" s="35" t="s">
        <v>387</v>
      </c>
      <c r="B55" s="12" t="s">
        <v>1552</v>
      </c>
      <c r="C55" s="11" t="s">
        <v>328</v>
      </c>
      <c r="D55" s="99">
        <v>238</v>
      </c>
      <c r="E55" s="14">
        <v>0.35</v>
      </c>
      <c r="F55" s="25">
        <f t="shared" si="0"/>
        <v>154.7</v>
      </c>
      <c r="G55" s="28" t="s">
        <v>1507</v>
      </c>
      <c r="H55" s="16">
        <v>2005</v>
      </c>
      <c r="I55" s="23">
        <v>274</v>
      </c>
      <c r="J55" s="111" t="s">
        <v>347</v>
      </c>
    </row>
    <row r="56" spans="1:10" ht="12">
      <c r="A56" s="35" t="s">
        <v>388</v>
      </c>
      <c r="B56" s="12" t="s">
        <v>389</v>
      </c>
      <c r="C56" s="11" t="s">
        <v>328</v>
      </c>
      <c r="D56" s="99">
        <v>219</v>
      </c>
      <c r="E56" s="14">
        <v>0.35</v>
      </c>
      <c r="F56" s="25">
        <f t="shared" si="0"/>
        <v>142.35000000000002</v>
      </c>
      <c r="G56" s="28" t="s">
        <v>1507</v>
      </c>
      <c r="H56" s="16">
        <v>2005</v>
      </c>
      <c r="I56" s="23">
        <v>278</v>
      </c>
      <c r="J56" s="111" t="s">
        <v>347</v>
      </c>
    </row>
    <row r="57" spans="1:10" ht="12">
      <c r="A57" s="35" t="s">
        <v>390</v>
      </c>
      <c r="B57" s="12" t="s">
        <v>1553</v>
      </c>
      <c r="C57" s="11" t="s">
        <v>328</v>
      </c>
      <c r="D57" s="99">
        <v>274</v>
      </c>
      <c r="E57" s="14">
        <v>0.35</v>
      </c>
      <c r="F57" s="25">
        <f t="shared" si="0"/>
        <v>178.10000000000002</v>
      </c>
      <c r="G57" s="28" t="s">
        <v>1507</v>
      </c>
      <c r="H57" s="16">
        <v>2005</v>
      </c>
      <c r="I57" s="23">
        <v>315</v>
      </c>
      <c r="J57" s="111" t="s">
        <v>347</v>
      </c>
    </row>
    <row r="58" spans="1:10" ht="12">
      <c r="A58" s="35" t="s">
        <v>391</v>
      </c>
      <c r="B58" s="12" t="s">
        <v>392</v>
      </c>
      <c r="C58" s="11" t="s">
        <v>328</v>
      </c>
      <c r="D58" s="99">
        <v>249</v>
      </c>
      <c r="E58" s="14">
        <v>0.35</v>
      </c>
      <c r="F58" s="25">
        <f t="shared" si="0"/>
        <v>161.85000000000002</v>
      </c>
      <c r="G58" s="28" t="s">
        <v>1507</v>
      </c>
      <c r="H58" s="16">
        <v>2005</v>
      </c>
      <c r="I58" s="23">
        <v>287</v>
      </c>
      <c r="J58" s="111" t="s">
        <v>347</v>
      </c>
    </row>
    <row r="59" spans="1:10" ht="12">
      <c r="A59" s="35" t="s">
        <v>393</v>
      </c>
      <c r="B59" s="12" t="s">
        <v>1554</v>
      </c>
      <c r="C59" s="11" t="s">
        <v>328</v>
      </c>
      <c r="D59" s="99">
        <v>298</v>
      </c>
      <c r="E59" s="14">
        <v>0.35</v>
      </c>
      <c r="F59" s="25">
        <f t="shared" si="0"/>
        <v>193.7</v>
      </c>
      <c r="G59" s="28" t="s">
        <v>1507</v>
      </c>
      <c r="H59" s="16">
        <v>2005</v>
      </c>
      <c r="I59" s="23">
        <v>343</v>
      </c>
      <c r="J59" s="111" t="s">
        <v>347</v>
      </c>
    </row>
    <row r="60" spans="1:10" ht="12">
      <c r="A60" s="35" t="s">
        <v>394</v>
      </c>
      <c r="B60" s="124" t="s">
        <v>1555</v>
      </c>
      <c r="C60" s="11"/>
      <c r="D60" s="99"/>
      <c r="E60" s="14"/>
      <c r="G60" s="36"/>
      <c r="H60" s="16"/>
      <c r="I60" s="23"/>
      <c r="J60" s="111" t="s">
        <v>347</v>
      </c>
    </row>
    <row r="61" spans="1:10" ht="12">
      <c r="A61" s="35" t="s">
        <v>395</v>
      </c>
      <c r="B61" s="12" t="s">
        <v>1556</v>
      </c>
      <c r="C61" s="11" t="s">
        <v>328</v>
      </c>
      <c r="D61" s="99"/>
      <c r="E61" s="14"/>
      <c r="G61" s="28" t="s">
        <v>1507</v>
      </c>
      <c r="H61" s="16">
        <v>2005</v>
      </c>
      <c r="I61" s="23">
        <v>408</v>
      </c>
      <c r="J61" s="111" t="s">
        <v>347</v>
      </c>
    </row>
    <row r="62" spans="1:10" ht="12">
      <c r="A62" s="35" t="s">
        <v>396</v>
      </c>
      <c r="B62" s="12" t="s">
        <v>1557</v>
      </c>
      <c r="C62" s="11" t="s">
        <v>328</v>
      </c>
      <c r="D62" s="99"/>
      <c r="E62" s="14"/>
      <c r="G62" s="28" t="s">
        <v>1507</v>
      </c>
      <c r="H62" s="16">
        <v>2005</v>
      </c>
      <c r="I62" s="23">
        <v>408</v>
      </c>
      <c r="J62" s="111" t="s">
        <v>347</v>
      </c>
    </row>
    <row r="63" spans="1:10" ht="12">
      <c r="A63" s="35" t="s">
        <v>397</v>
      </c>
      <c r="B63" s="12" t="s">
        <v>1558</v>
      </c>
      <c r="C63" s="11" t="s">
        <v>328</v>
      </c>
      <c r="D63" s="99"/>
      <c r="E63" s="14"/>
      <c r="G63" s="28" t="s">
        <v>1507</v>
      </c>
      <c r="H63" s="16">
        <v>2005</v>
      </c>
      <c r="I63" s="23">
        <v>685</v>
      </c>
      <c r="J63" s="111" t="s">
        <v>347</v>
      </c>
    </row>
    <row r="64" spans="1:10" ht="12">
      <c r="A64" s="35" t="s">
        <v>1559</v>
      </c>
      <c r="B64" s="12" t="s">
        <v>1560</v>
      </c>
      <c r="C64" s="11" t="s">
        <v>328</v>
      </c>
      <c r="D64" s="99"/>
      <c r="E64" s="14"/>
      <c r="G64" s="28" t="s">
        <v>1507</v>
      </c>
      <c r="H64" s="16">
        <v>2005</v>
      </c>
      <c r="I64" s="23">
        <v>794</v>
      </c>
      <c r="J64" s="111" t="s">
        <v>347</v>
      </c>
    </row>
    <row r="65" spans="1:10" ht="12">
      <c r="A65" s="31" t="s">
        <v>398</v>
      </c>
      <c r="B65" s="37" t="s">
        <v>399</v>
      </c>
      <c r="C65" s="18"/>
      <c r="D65" s="99"/>
      <c r="E65" s="14"/>
      <c r="G65" s="36"/>
      <c r="H65" s="16"/>
      <c r="I65" s="23"/>
      <c r="J65" s="111" t="s">
        <v>347</v>
      </c>
    </row>
    <row r="66" spans="1:10" ht="12">
      <c r="A66" s="35" t="s">
        <v>400</v>
      </c>
      <c r="B66" s="12" t="s">
        <v>1561</v>
      </c>
      <c r="C66" s="17" t="s">
        <v>401</v>
      </c>
      <c r="D66" s="99">
        <v>48.4</v>
      </c>
      <c r="E66" s="14">
        <v>0.35</v>
      </c>
      <c r="F66" s="25">
        <f>D66-(D66*E66)</f>
        <v>31.46</v>
      </c>
      <c r="G66" s="28" t="s">
        <v>1507</v>
      </c>
      <c r="H66" s="16">
        <v>2005</v>
      </c>
      <c r="I66" s="23">
        <v>80.5</v>
      </c>
      <c r="J66" s="111" t="s">
        <v>347</v>
      </c>
    </row>
    <row r="67" spans="1:10" ht="12">
      <c r="A67" s="35" t="s">
        <v>402</v>
      </c>
      <c r="B67" s="12" t="s">
        <v>1562</v>
      </c>
      <c r="C67" s="11" t="s">
        <v>401</v>
      </c>
      <c r="D67" s="99">
        <v>19.6</v>
      </c>
      <c r="E67" s="14">
        <v>0.15</v>
      </c>
      <c r="F67" s="25">
        <f>D67-(D67*E67)</f>
        <v>16.66</v>
      </c>
      <c r="G67" s="28" t="s">
        <v>1507</v>
      </c>
      <c r="H67" s="16">
        <v>2005</v>
      </c>
      <c r="I67" s="13">
        <v>43.3</v>
      </c>
      <c r="J67" s="111" t="s">
        <v>347</v>
      </c>
    </row>
    <row r="68" spans="1:10" ht="12">
      <c r="A68" s="35" t="s">
        <v>403</v>
      </c>
      <c r="B68" s="12" t="s">
        <v>1563</v>
      </c>
      <c r="C68" s="17" t="s">
        <v>328</v>
      </c>
      <c r="D68" s="99">
        <v>99</v>
      </c>
      <c r="E68" s="14">
        <v>0.35</v>
      </c>
      <c r="F68" s="25">
        <f>D68-(D68*E68)</f>
        <v>64.35</v>
      </c>
      <c r="G68" s="28" t="s">
        <v>1507</v>
      </c>
      <c r="H68" s="16">
        <v>2005</v>
      </c>
      <c r="I68" s="13">
        <v>119</v>
      </c>
      <c r="J68" s="111" t="s">
        <v>347</v>
      </c>
    </row>
    <row r="69" spans="1:10" ht="12">
      <c r="A69" s="35" t="s">
        <v>404</v>
      </c>
      <c r="B69" s="12" t="s">
        <v>1564</v>
      </c>
      <c r="C69" s="17" t="s">
        <v>328</v>
      </c>
      <c r="D69" s="99">
        <v>119</v>
      </c>
      <c r="E69" s="14">
        <v>0.35</v>
      </c>
      <c r="F69" s="25">
        <f>D69-(D69*E69)</f>
        <v>77.35</v>
      </c>
      <c r="G69" s="28" t="s">
        <v>1507</v>
      </c>
      <c r="H69" s="16">
        <v>2005</v>
      </c>
      <c r="I69" s="13">
        <v>155</v>
      </c>
      <c r="J69" s="111" t="s">
        <v>347</v>
      </c>
    </row>
    <row r="70" spans="1:10" ht="12">
      <c r="A70" s="35" t="s">
        <v>405</v>
      </c>
      <c r="B70" s="12" t="s">
        <v>1565</v>
      </c>
      <c r="C70" s="17" t="s">
        <v>328</v>
      </c>
      <c r="D70" s="99">
        <v>134</v>
      </c>
      <c r="E70" s="14">
        <v>0.35</v>
      </c>
      <c r="F70" s="25">
        <f>D70-(D70*E70)</f>
        <v>87.1</v>
      </c>
      <c r="G70" s="28" t="s">
        <v>1507</v>
      </c>
      <c r="H70" s="16">
        <v>2005</v>
      </c>
      <c r="I70" s="13">
        <v>161</v>
      </c>
      <c r="J70" s="111" t="s">
        <v>347</v>
      </c>
    </row>
    <row r="71" spans="1:10" ht="12">
      <c r="A71" s="18" t="s">
        <v>406</v>
      </c>
      <c r="B71" s="37" t="s">
        <v>407</v>
      </c>
      <c r="C71" s="18"/>
      <c r="D71" s="99"/>
      <c r="E71" s="14"/>
      <c r="G71" s="16"/>
      <c r="H71" s="16"/>
      <c r="I71" s="13"/>
      <c r="J71" s="111" t="s">
        <v>347</v>
      </c>
    </row>
    <row r="72" spans="1:10" ht="12">
      <c r="A72" s="11" t="s">
        <v>1566</v>
      </c>
      <c r="B72" s="12" t="s">
        <v>1567</v>
      </c>
      <c r="C72" s="11" t="s">
        <v>328</v>
      </c>
      <c r="D72" s="99">
        <v>23.5</v>
      </c>
      <c r="E72" s="14">
        <v>0.3</v>
      </c>
      <c r="F72" s="25">
        <f aca="true" t="shared" si="1" ref="F72:F84">D72-(D72*E72)</f>
        <v>16.45</v>
      </c>
      <c r="G72" s="16" t="s">
        <v>1568</v>
      </c>
      <c r="H72" s="16">
        <v>2005</v>
      </c>
      <c r="I72" s="13">
        <v>27.8</v>
      </c>
      <c r="J72" s="111" t="s">
        <v>347</v>
      </c>
    </row>
    <row r="73" spans="1:10" ht="12">
      <c r="A73" s="11" t="s">
        <v>1569</v>
      </c>
      <c r="B73" s="12" t="s">
        <v>1570</v>
      </c>
      <c r="C73" s="11" t="s">
        <v>328</v>
      </c>
      <c r="D73" s="99">
        <v>27</v>
      </c>
      <c r="E73" s="14">
        <v>0.3</v>
      </c>
      <c r="F73" s="25">
        <f t="shared" si="1"/>
        <v>18.9</v>
      </c>
      <c r="G73" s="16" t="s">
        <v>1568</v>
      </c>
      <c r="H73" s="16">
        <v>2005</v>
      </c>
      <c r="I73" s="13">
        <v>32</v>
      </c>
      <c r="J73" s="111" t="s">
        <v>347</v>
      </c>
    </row>
    <row r="74" spans="1:10" ht="12">
      <c r="A74" s="11" t="s">
        <v>1571</v>
      </c>
      <c r="B74" s="12" t="s">
        <v>1572</v>
      </c>
      <c r="C74" s="11" t="s">
        <v>328</v>
      </c>
      <c r="D74" s="99">
        <v>31.4</v>
      </c>
      <c r="E74" s="14">
        <v>0.3</v>
      </c>
      <c r="F74" s="25">
        <f t="shared" si="1"/>
        <v>21.979999999999997</v>
      </c>
      <c r="G74" s="16" t="s">
        <v>1568</v>
      </c>
      <c r="H74" s="16">
        <v>2005</v>
      </c>
      <c r="I74" s="13">
        <v>37.1</v>
      </c>
      <c r="J74" s="111" t="s">
        <v>347</v>
      </c>
    </row>
    <row r="75" spans="1:10" ht="12">
      <c r="A75" s="11" t="s">
        <v>408</v>
      </c>
      <c r="B75" s="12" t="s">
        <v>409</v>
      </c>
      <c r="C75" s="11" t="s">
        <v>328</v>
      </c>
      <c r="D75" s="99">
        <v>38</v>
      </c>
      <c r="E75" s="14">
        <v>0.3</v>
      </c>
      <c r="F75" s="25">
        <f t="shared" si="1"/>
        <v>26.6</v>
      </c>
      <c r="G75" s="16" t="s">
        <v>1568</v>
      </c>
      <c r="H75" s="16">
        <v>2005</v>
      </c>
      <c r="I75" s="13">
        <v>44.9</v>
      </c>
      <c r="J75" s="111" t="s">
        <v>347</v>
      </c>
    </row>
    <row r="76" spans="1:10" ht="12">
      <c r="A76" s="11" t="s">
        <v>410</v>
      </c>
      <c r="B76" s="12" t="s">
        <v>411</v>
      </c>
      <c r="C76" s="11" t="s">
        <v>328</v>
      </c>
      <c r="D76" s="99">
        <v>50</v>
      </c>
      <c r="E76" s="14">
        <v>0.45</v>
      </c>
      <c r="F76" s="25">
        <f t="shared" si="1"/>
        <v>27.5</v>
      </c>
      <c r="G76" s="16" t="s">
        <v>1568</v>
      </c>
      <c r="H76" s="16">
        <v>2005</v>
      </c>
      <c r="I76" s="13">
        <v>59.5</v>
      </c>
      <c r="J76" s="111" t="s">
        <v>347</v>
      </c>
    </row>
    <row r="77" spans="1:10" ht="12">
      <c r="A77" s="11" t="s">
        <v>412</v>
      </c>
      <c r="B77" s="12" t="s">
        <v>413</v>
      </c>
      <c r="C77" s="11" t="s">
        <v>328</v>
      </c>
      <c r="D77" s="99">
        <v>77</v>
      </c>
      <c r="E77" s="14">
        <v>0.45</v>
      </c>
      <c r="F77" s="25">
        <f t="shared" si="1"/>
        <v>42.35</v>
      </c>
      <c r="G77" s="16" t="s">
        <v>1568</v>
      </c>
      <c r="H77" s="16">
        <v>2005</v>
      </c>
      <c r="I77" s="13">
        <v>91</v>
      </c>
      <c r="J77" s="111" t="s">
        <v>347</v>
      </c>
    </row>
    <row r="78" spans="1:10" ht="12">
      <c r="A78" s="11" t="s">
        <v>414</v>
      </c>
      <c r="B78" s="12" t="s">
        <v>415</v>
      </c>
      <c r="C78" s="11" t="s">
        <v>328</v>
      </c>
      <c r="D78" s="99">
        <v>113</v>
      </c>
      <c r="E78" s="14">
        <v>0.45</v>
      </c>
      <c r="F78" s="25">
        <f t="shared" si="1"/>
        <v>62.15</v>
      </c>
      <c r="G78" s="16" t="s">
        <v>1568</v>
      </c>
      <c r="H78" s="16">
        <v>2005</v>
      </c>
      <c r="I78" s="13">
        <v>134</v>
      </c>
      <c r="J78" s="111" t="s">
        <v>347</v>
      </c>
    </row>
    <row r="79" spans="1:10" ht="12">
      <c r="A79" s="11" t="s">
        <v>416</v>
      </c>
      <c r="B79" s="12" t="s">
        <v>417</v>
      </c>
      <c r="C79" s="11" t="s">
        <v>328</v>
      </c>
      <c r="D79" s="99">
        <v>143</v>
      </c>
      <c r="E79" s="14">
        <v>0.45</v>
      </c>
      <c r="F79" s="25">
        <f t="shared" si="1"/>
        <v>78.64999999999999</v>
      </c>
      <c r="G79" s="16" t="s">
        <v>1568</v>
      </c>
      <c r="H79" s="16">
        <v>2005</v>
      </c>
      <c r="I79" s="13">
        <v>169</v>
      </c>
      <c r="J79" s="111" t="s">
        <v>347</v>
      </c>
    </row>
    <row r="80" spans="1:10" ht="12">
      <c r="A80" s="11" t="s">
        <v>418</v>
      </c>
      <c r="B80" s="12" t="s">
        <v>419</v>
      </c>
      <c r="C80" s="11" t="s">
        <v>328</v>
      </c>
      <c r="D80" s="99">
        <v>163</v>
      </c>
      <c r="E80" s="14">
        <v>0.45</v>
      </c>
      <c r="F80" s="25">
        <f t="shared" si="1"/>
        <v>89.64999999999999</v>
      </c>
      <c r="G80" s="16" t="s">
        <v>1568</v>
      </c>
      <c r="H80" s="16">
        <v>2005</v>
      </c>
      <c r="I80" s="13">
        <v>193</v>
      </c>
      <c r="J80" s="111" t="s">
        <v>347</v>
      </c>
    </row>
    <row r="81" spans="1:10" ht="12">
      <c r="A81" s="11" t="s">
        <v>420</v>
      </c>
      <c r="B81" s="12" t="s">
        <v>421</v>
      </c>
      <c r="C81" s="11" t="s">
        <v>328</v>
      </c>
      <c r="D81" s="99">
        <v>206</v>
      </c>
      <c r="E81" s="14">
        <v>0.45</v>
      </c>
      <c r="F81" s="25">
        <f t="shared" si="1"/>
        <v>113.3</v>
      </c>
      <c r="G81" s="16" t="s">
        <v>1568</v>
      </c>
      <c r="H81" s="16">
        <v>2005</v>
      </c>
      <c r="I81" s="13">
        <v>244</v>
      </c>
      <c r="J81" s="111" t="s">
        <v>347</v>
      </c>
    </row>
    <row r="82" spans="1:10" ht="12">
      <c r="A82" s="11" t="s">
        <v>422</v>
      </c>
      <c r="B82" s="12" t="s">
        <v>423</v>
      </c>
      <c r="C82" s="11" t="s">
        <v>328</v>
      </c>
      <c r="D82" s="99">
        <v>315</v>
      </c>
      <c r="E82" s="14">
        <v>0.45</v>
      </c>
      <c r="F82" s="25">
        <f t="shared" si="1"/>
        <v>173.25</v>
      </c>
      <c r="G82" s="16" t="s">
        <v>1568</v>
      </c>
      <c r="H82" s="16">
        <v>2005</v>
      </c>
      <c r="I82" s="13">
        <v>372</v>
      </c>
      <c r="J82" s="111" t="s">
        <v>347</v>
      </c>
    </row>
    <row r="83" spans="1:10" ht="12">
      <c r="A83" s="11" t="s">
        <v>424</v>
      </c>
      <c r="B83" s="12" t="s">
        <v>425</v>
      </c>
      <c r="C83" s="11" t="s">
        <v>328</v>
      </c>
      <c r="D83" s="99">
        <v>439</v>
      </c>
      <c r="E83" s="14">
        <v>0.45</v>
      </c>
      <c r="F83" s="25">
        <f t="shared" si="1"/>
        <v>241.45</v>
      </c>
      <c r="G83" s="16" t="s">
        <v>1568</v>
      </c>
      <c r="H83" s="16">
        <v>2005</v>
      </c>
      <c r="I83" s="13">
        <v>520</v>
      </c>
      <c r="J83" s="111" t="s">
        <v>347</v>
      </c>
    </row>
    <row r="84" spans="1:10" ht="12">
      <c r="A84" s="11" t="s">
        <v>1573</v>
      </c>
      <c r="B84" s="12" t="s">
        <v>1574</v>
      </c>
      <c r="C84" s="11" t="s">
        <v>328</v>
      </c>
      <c r="D84" s="99">
        <v>625</v>
      </c>
      <c r="E84" s="14">
        <v>0.1</v>
      </c>
      <c r="F84" s="25">
        <f t="shared" si="1"/>
        <v>562.5</v>
      </c>
      <c r="G84" s="16" t="s">
        <v>1568</v>
      </c>
      <c r="H84" s="16">
        <v>2005</v>
      </c>
      <c r="I84" s="13"/>
      <c r="J84" s="111" t="s">
        <v>347</v>
      </c>
    </row>
    <row r="85" spans="1:10" ht="12">
      <c r="A85" s="18" t="s">
        <v>426</v>
      </c>
      <c r="B85" s="37" t="s">
        <v>427</v>
      </c>
      <c r="C85" s="18"/>
      <c r="D85" s="99"/>
      <c r="E85" s="14"/>
      <c r="G85" s="16"/>
      <c r="H85" s="16"/>
      <c r="I85" s="13"/>
      <c r="J85" s="111" t="s">
        <v>347</v>
      </c>
    </row>
    <row r="86" spans="1:10" ht="12">
      <c r="A86" s="11" t="s">
        <v>1575</v>
      </c>
      <c r="B86" s="12" t="s">
        <v>1576</v>
      </c>
      <c r="C86" s="11" t="s">
        <v>328</v>
      </c>
      <c r="D86" s="99">
        <v>23.5</v>
      </c>
      <c r="E86" s="14">
        <v>0.3</v>
      </c>
      <c r="F86" s="25">
        <f aca="true" t="shared" si="2" ref="F86:F98">D86-(D86*E86)</f>
        <v>16.45</v>
      </c>
      <c r="G86" s="16" t="s">
        <v>1568</v>
      </c>
      <c r="H86" s="16">
        <v>2005</v>
      </c>
      <c r="I86" s="13">
        <v>32.3</v>
      </c>
      <c r="J86" s="111" t="s">
        <v>347</v>
      </c>
    </row>
    <row r="87" spans="1:10" ht="12">
      <c r="A87" s="11" t="s">
        <v>1577</v>
      </c>
      <c r="B87" s="12" t="s">
        <v>1578</v>
      </c>
      <c r="C87" s="11" t="s">
        <v>328</v>
      </c>
      <c r="D87" s="99">
        <v>25</v>
      </c>
      <c r="E87" s="14">
        <v>0.3</v>
      </c>
      <c r="F87" s="25">
        <f t="shared" si="2"/>
        <v>17.5</v>
      </c>
      <c r="G87" s="16" t="s">
        <v>1568</v>
      </c>
      <c r="H87" s="16">
        <v>2005</v>
      </c>
      <c r="I87" s="13">
        <v>34.3</v>
      </c>
      <c r="J87" s="111" t="s">
        <v>347</v>
      </c>
    </row>
    <row r="88" spans="1:10" ht="12">
      <c r="A88" s="11" t="s">
        <v>1579</v>
      </c>
      <c r="B88" s="12" t="s">
        <v>1580</v>
      </c>
      <c r="C88" s="11" t="s">
        <v>328</v>
      </c>
      <c r="D88" s="99">
        <v>29.6</v>
      </c>
      <c r="E88" s="14">
        <v>0.3</v>
      </c>
      <c r="F88" s="25">
        <f t="shared" si="2"/>
        <v>20.72</v>
      </c>
      <c r="G88" s="16" t="s">
        <v>1568</v>
      </c>
      <c r="H88" s="16">
        <v>2005</v>
      </c>
      <c r="I88" s="13">
        <v>40.6</v>
      </c>
      <c r="J88" s="111" t="s">
        <v>347</v>
      </c>
    </row>
    <row r="89" spans="1:10" ht="12">
      <c r="A89" s="11" t="s">
        <v>428</v>
      </c>
      <c r="B89" s="12" t="s">
        <v>429</v>
      </c>
      <c r="C89" s="11" t="s">
        <v>328</v>
      </c>
      <c r="D89" s="99">
        <v>34.1</v>
      </c>
      <c r="E89" s="14">
        <v>0.3</v>
      </c>
      <c r="F89" s="25">
        <f t="shared" si="2"/>
        <v>23.87</v>
      </c>
      <c r="G89" s="16" t="s">
        <v>1568</v>
      </c>
      <c r="H89" s="16">
        <v>2005</v>
      </c>
      <c r="I89" s="13">
        <v>46.8</v>
      </c>
      <c r="J89" s="111" t="s">
        <v>347</v>
      </c>
    </row>
    <row r="90" spans="1:10" ht="12">
      <c r="A90" s="11" t="s">
        <v>430</v>
      </c>
      <c r="B90" s="12" t="s">
        <v>431</v>
      </c>
      <c r="C90" s="11" t="s">
        <v>328</v>
      </c>
      <c r="D90" s="99">
        <v>44.1</v>
      </c>
      <c r="E90" s="14">
        <v>0.45</v>
      </c>
      <c r="F90" s="25">
        <f t="shared" si="2"/>
        <v>24.255</v>
      </c>
      <c r="G90" s="16" t="s">
        <v>1568</v>
      </c>
      <c r="H90" s="16">
        <v>2005</v>
      </c>
      <c r="I90" s="13">
        <v>60.5</v>
      </c>
      <c r="J90" s="111" t="s">
        <v>347</v>
      </c>
    </row>
    <row r="91" spans="1:10" ht="12">
      <c r="A91" s="11" t="s">
        <v>432</v>
      </c>
      <c r="B91" s="12" t="s">
        <v>433</v>
      </c>
      <c r="C91" s="11" t="s">
        <v>328</v>
      </c>
      <c r="D91" s="99">
        <v>64</v>
      </c>
      <c r="E91" s="14">
        <v>0.45</v>
      </c>
      <c r="F91" s="25">
        <f t="shared" si="2"/>
        <v>35.2</v>
      </c>
      <c r="G91" s="16" t="s">
        <v>1568</v>
      </c>
      <c r="H91" s="16">
        <v>2005</v>
      </c>
      <c r="I91" s="13">
        <v>82</v>
      </c>
      <c r="J91" s="111" t="s">
        <v>347</v>
      </c>
    </row>
    <row r="92" spans="1:10" ht="12">
      <c r="A92" s="11" t="s">
        <v>434</v>
      </c>
      <c r="B92" s="12" t="s">
        <v>435</v>
      </c>
      <c r="C92" s="11" t="s">
        <v>328</v>
      </c>
      <c r="D92" s="99">
        <v>82</v>
      </c>
      <c r="E92" s="14">
        <v>0.45</v>
      </c>
      <c r="F92" s="25">
        <f t="shared" si="2"/>
        <v>45.1</v>
      </c>
      <c r="G92" s="16" t="s">
        <v>1568</v>
      </c>
      <c r="H92" s="16">
        <v>2005</v>
      </c>
      <c r="I92" s="13">
        <v>104</v>
      </c>
      <c r="J92" s="111" t="s">
        <v>347</v>
      </c>
    </row>
    <row r="93" spans="1:10" ht="12">
      <c r="A93" s="11" t="s">
        <v>436</v>
      </c>
      <c r="B93" s="12" t="s">
        <v>437</v>
      </c>
      <c r="C93" s="11" t="s">
        <v>328</v>
      </c>
      <c r="D93" s="99">
        <v>102</v>
      </c>
      <c r="E93" s="14">
        <v>0.45</v>
      </c>
      <c r="F93" s="25">
        <f t="shared" si="2"/>
        <v>56.1</v>
      </c>
      <c r="G93" s="16" t="s">
        <v>1568</v>
      </c>
      <c r="H93" s="16">
        <v>2005</v>
      </c>
      <c r="I93" s="13">
        <v>131</v>
      </c>
      <c r="J93" s="111" t="s">
        <v>347</v>
      </c>
    </row>
    <row r="94" spans="1:10" ht="12">
      <c r="A94" s="11" t="s">
        <v>438</v>
      </c>
      <c r="B94" s="12" t="s">
        <v>439</v>
      </c>
      <c r="C94" s="11" t="s">
        <v>328</v>
      </c>
      <c r="D94" s="99">
        <v>120</v>
      </c>
      <c r="E94" s="14">
        <v>0.45</v>
      </c>
      <c r="F94" s="25">
        <f t="shared" si="2"/>
        <v>66</v>
      </c>
      <c r="G94" s="16" t="s">
        <v>1568</v>
      </c>
      <c r="H94" s="16">
        <v>2005</v>
      </c>
      <c r="I94" s="13">
        <v>137</v>
      </c>
      <c r="J94" s="111" t="s">
        <v>347</v>
      </c>
    </row>
    <row r="95" spans="1:10" ht="12">
      <c r="A95" s="11" t="s">
        <v>440</v>
      </c>
      <c r="B95" s="12" t="s">
        <v>441</v>
      </c>
      <c r="C95" s="11" t="s">
        <v>328</v>
      </c>
      <c r="D95" s="99">
        <v>151</v>
      </c>
      <c r="E95" s="14">
        <v>0.45</v>
      </c>
      <c r="F95" s="25">
        <f t="shared" si="2"/>
        <v>83.05</v>
      </c>
      <c r="G95" s="16" t="s">
        <v>1568</v>
      </c>
      <c r="H95" s="16">
        <v>2005</v>
      </c>
      <c r="I95" s="13">
        <v>173</v>
      </c>
      <c r="J95" s="111" t="s">
        <v>347</v>
      </c>
    </row>
    <row r="96" spans="1:10" ht="12">
      <c r="A96" s="11" t="s">
        <v>442</v>
      </c>
      <c r="B96" s="12" t="s">
        <v>443</v>
      </c>
      <c r="C96" s="11" t="s">
        <v>328</v>
      </c>
      <c r="D96" s="99">
        <v>226</v>
      </c>
      <c r="E96" s="14">
        <v>0.45</v>
      </c>
      <c r="F96" s="25">
        <f t="shared" si="2"/>
        <v>124.3</v>
      </c>
      <c r="G96" s="16" t="s">
        <v>1568</v>
      </c>
      <c r="H96" s="16">
        <v>2005</v>
      </c>
      <c r="I96" s="13">
        <v>289</v>
      </c>
      <c r="J96" s="111" t="s">
        <v>347</v>
      </c>
    </row>
    <row r="97" spans="1:10" ht="12">
      <c r="A97" s="11" t="s">
        <v>444</v>
      </c>
      <c r="B97" s="12" t="s">
        <v>445</v>
      </c>
      <c r="C97" s="11" t="s">
        <v>328</v>
      </c>
      <c r="D97" s="99">
        <v>348</v>
      </c>
      <c r="E97" s="14">
        <v>0.45</v>
      </c>
      <c r="F97" s="25">
        <f t="shared" si="2"/>
        <v>191.4</v>
      </c>
      <c r="G97" s="16" t="s">
        <v>1568</v>
      </c>
      <c r="H97" s="16">
        <v>2005</v>
      </c>
      <c r="I97" s="13">
        <v>445</v>
      </c>
      <c r="J97" s="111" t="s">
        <v>347</v>
      </c>
    </row>
    <row r="98" spans="1:10" ht="12">
      <c r="A98" s="11" t="s">
        <v>1573</v>
      </c>
      <c r="B98" s="12" t="s">
        <v>1581</v>
      </c>
      <c r="C98" s="11" t="s">
        <v>328</v>
      </c>
      <c r="D98" s="99">
        <v>448</v>
      </c>
      <c r="E98" s="14">
        <v>0.1</v>
      </c>
      <c r="F98" s="25">
        <f t="shared" si="2"/>
        <v>403.2</v>
      </c>
      <c r="G98" s="16" t="s">
        <v>1568</v>
      </c>
      <c r="H98" s="16">
        <v>2005</v>
      </c>
      <c r="I98" s="13"/>
      <c r="J98" s="111" t="s">
        <v>347</v>
      </c>
    </row>
    <row r="99" spans="1:10" ht="12">
      <c r="A99" s="18" t="s">
        <v>446</v>
      </c>
      <c r="B99" s="19" t="s">
        <v>447</v>
      </c>
      <c r="C99" s="18"/>
      <c r="D99" s="99"/>
      <c r="E99" s="14"/>
      <c r="G99" s="16"/>
      <c r="H99" s="16"/>
      <c r="I99" s="13"/>
      <c r="J99" s="111" t="s">
        <v>347</v>
      </c>
    </row>
    <row r="100" spans="1:10" ht="12">
      <c r="A100" s="18"/>
      <c r="B100" s="16" t="s">
        <v>1582</v>
      </c>
      <c r="C100" s="11" t="s">
        <v>1583</v>
      </c>
      <c r="D100" s="99"/>
      <c r="E100" s="14"/>
      <c r="G100" s="16"/>
      <c r="H100" s="16"/>
      <c r="I100" s="13">
        <v>41</v>
      </c>
      <c r="J100" s="111" t="s">
        <v>347</v>
      </c>
    </row>
    <row r="101" spans="1:10" ht="12">
      <c r="A101" s="11" t="s">
        <v>1584</v>
      </c>
      <c r="B101" s="16" t="s">
        <v>1585</v>
      </c>
      <c r="C101" s="11" t="s">
        <v>328</v>
      </c>
      <c r="D101" s="99">
        <v>41</v>
      </c>
      <c r="E101" s="14">
        <v>0.3</v>
      </c>
      <c r="F101" s="25">
        <f aca="true" t="shared" si="3" ref="F101:F107">D101-(D101*E101)</f>
        <v>28.700000000000003</v>
      </c>
      <c r="G101" s="16" t="s">
        <v>1568</v>
      </c>
      <c r="H101" s="16">
        <v>2005</v>
      </c>
      <c r="I101" s="13">
        <v>48.6</v>
      </c>
      <c r="J101" s="111" t="s">
        <v>347</v>
      </c>
    </row>
    <row r="102" spans="1:10" ht="12">
      <c r="A102" s="11" t="s">
        <v>448</v>
      </c>
      <c r="B102" s="16" t="s">
        <v>449</v>
      </c>
      <c r="C102" s="11" t="s">
        <v>328</v>
      </c>
      <c r="D102" s="99">
        <v>47.4</v>
      </c>
      <c r="E102" s="14">
        <v>0.3</v>
      </c>
      <c r="F102" s="25">
        <f t="shared" si="3"/>
        <v>33.18</v>
      </c>
      <c r="G102" s="16" t="s">
        <v>1568</v>
      </c>
      <c r="H102" s="16">
        <v>2005</v>
      </c>
      <c r="I102" s="13">
        <v>56</v>
      </c>
      <c r="J102" s="111" t="s">
        <v>347</v>
      </c>
    </row>
    <row r="103" spans="1:10" ht="12">
      <c r="A103" s="11" t="s">
        <v>450</v>
      </c>
      <c r="B103" s="16" t="s">
        <v>451</v>
      </c>
      <c r="C103" s="11" t="s">
        <v>328</v>
      </c>
      <c r="D103" s="99">
        <v>57</v>
      </c>
      <c r="E103" s="14">
        <v>0.3</v>
      </c>
      <c r="F103" s="25">
        <f t="shared" si="3"/>
        <v>39.900000000000006</v>
      </c>
      <c r="G103" s="16" t="s">
        <v>1568</v>
      </c>
      <c r="H103" s="16">
        <v>2005</v>
      </c>
      <c r="I103" s="13">
        <v>67</v>
      </c>
      <c r="J103" s="111" t="s">
        <v>347</v>
      </c>
    </row>
    <row r="104" spans="1:10" ht="12">
      <c r="A104" s="11" t="s">
        <v>452</v>
      </c>
      <c r="B104" s="16" t="s">
        <v>453</v>
      </c>
      <c r="C104" s="11" t="s">
        <v>328</v>
      </c>
      <c r="D104" s="99">
        <v>79</v>
      </c>
      <c r="E104" s="14">
        <v>0.45</v>
      </c>
      <c r="F104" s="25">
        <f t="shared" si="3"/>
        <v>43.449999999999996</v>
      </c>
      <c r="G104" s="16" t="s">
        <v>1568</v>
      </c>
      <c r="H104" s="16">
        <v>2005</v>
      </c>
      <c r="I104" s="13">
        <v>93.5</v>
      </c>
      <c r="J104" s="111" t="s">
        <v>347</v>
      </c>
    </row>
    <row r="105" spans="1:10" ht="12">
      <c r="A105" s="11" t="s">
        <v>1586</v>
      </c>
      <c r="B105" s="16" t="s">
        <v>1587</v>
      </c>
      <c r="C105" s="11" t="s">
        <v>328</v>
      </c>
      <c r="D105" s="99">
        <v>122</v>
      </c>
      <c r="E105" s="14">
        <v>0.45</v>
      </c>
      <c r="F105" s="25">
        <f t="shared" si="3"/>
        <v>67.1</v>
      </c>
      <c r="G105" s="16" t="s">
        <v>1568</v>
      </c>
      <c r="H105" s="16">
        <v>2005</v>
      </c>
      <c r="I105" s="13">
        <v>145</v>
      </c>
      <c r="J105" s="111" t="s">
        <v>347</v>
      </c>
    </row>
    <row r="106" spans="1:10" ht="12">
      <c r="A106" s="11" t="s">
        <v>1573</v>
      </c>
      <c r="B106" s="16" t="s">
        <v>1588</v>
      </c>
      <c r="C106" s="11" t="s">
        <v>328</v>
      </c>
      <c r="D106" s="99">
        <v>177</v>
      </c>
      <c r="E106" s="14">
        <v>0.45</v>
      </c>
      <c r="F106" s="25">
        <f t="shared" si="3"/>
        <v>97.35</v>
      </c>
      <c r="G106" s="16" t="s">
        <v>1568</v>
      </c>
      <c r="H106" s="16">
        <v>2005</v>
      </c>
      <c r="I106" s="13"/>
      <c r="J106" s="111" t="s">
        <v>347</v>
      </c>
    </row>
    <row r="107" spans="1:10" ht="12">
      <c r="A107" s="11" t="s">
        <v>1589</v>
      </c>
      <c r="B107" s="16" t="s">
        <v>1590</v>
      </c>
      <c r="C107" s="11" t="s">
        <v>328</v>
      </c>
      <c r="D107" s="99">
        <v>232</v>
      </c>
      <c r="E107" s="14">
        <v>0.45</v>
      </c>
      <c r="F107" s="25">
        <f t="shared" si="3"/>
        <v>127.6</v>
      </c>
      <c r="G107" s="16" t="s">
        <v>1568</v>
      </c>
      <c r="H107" s="16">
        <v>2005</v>
      </c>
      <c r="I107" s="13"/>
      <c r="J107" s="111" t="s">
        <v>347</v>
      </c>
    </row>
    <row r="108" spans="1:10" ht="12">
      <c r="A108" s="11"/>
      <c r="B108" s="19" t="s">
        <v>1591</v>
      </c>
      <c r="C108" s="11"/>
      <c r="D108" s="99"/>
      <c r="E108" s="14"/>
      <c r="G108" s="16"/>
      <c r="H108" s="16"/>
      <c r="I108" s="13"/>
      <c r="J108" s="111" t="s">
        <v>347</v>
      </c>
    </row>
    <row r="109" spans="1:10" ht="12">
      <c r="A109" s="11"/>
      <c r="B109" s="16" t="s">
        <v>1592</v>
      </c>
      <c r="C109" s="11" t="s">
        <v>328</v>
      </c>
      <c r="D109" s="99">
        <v>232</v>
      </c>
      <c r="E109" s="14">
        <v>0.35</v>
      </c>
      <c r="F109" s="25">
        <f>D109-(D109*E109)</f>
        <v>150.8</v>
      </c>
      <c r="G109" s="16" t="s">
        <v>1568</v>
      </c>
      <c r="H109" s="16">
        <v>2005</v>
      </c>
      <c r="I109" s="13"/>
      <c r="J109" s="111" t="s">
        <v>347</v>
      </c>
    </row>
    <row r="110" spans="1:10" ht="12">
      <c r="A110" s="11"/>
      <c r="B110" s="16" t="s">
        <v>1593</v>
      </c>
      <c r="C110" s="11" t="s">
        <v>328</v>
      </c>
      <c r="D110" s="99">
        <v>332</v>
      </c>
      <c r="E110" s="14">
        <v>0.35</v>
      </c>
      <c r="F110" s="25">
        <f>D110-(D110*E110)</f>
        <v>215.8</v>
      </c>
      <c r="G110" s="16" t="s">
        <v>1568</v>
      </c>
      <c r="H110" s="16">
        <v>2005</v>
      </c>
      <c r="I110" s="13"/>
      <c r="J110" s="111" t="s">
        <v>347</v>
      </c>
    </row>
    <row r="111" spans="1:10" ht="12">
      <c r="A111" s="11"/>
      <c r="B111" s="16" t="s">
        <v>1594</v>
      </c>
      <c r="C111" s="11" t="s">
        <v>328</v>
      </c>
      <c r="D111" s="99">
        <v>500</v>
      </c>
      <c r="E111" s="14">
        <v>0.35</v>
      </c>
      <c r="F111" s="25">
        <f>D111-(D111*E111)</f>
        <v>325</v>
      </c>
      <c r="G111" s="16" t="s">
        <v>1568</v>
      </c>
      <c r="H111" s="16">
        <v>2005</v>
      </c>
      <c r="I111" s="13"/>
      <c r="J111" s="111" t="s">
        <v>347</v>
      </c>
    </row>
    <row r="112" spans="1:10" ht="12">
      <c r="A112" s="11"/>
      <c r="B112" s="16" t="s">
        <v>1595</v>
      </c>
      <c r="C112" s="11" t="s">
        <v>328</v>
      </c>
      <c r="D112" s="99">
        <v>645</v>
      </c>
      <c r="E112" s="14">
        <v>0.35</v>
      </c>
      <c r="F112" s="25">
        <f>D112-(D112*E112)</f>
        <v>419.25</v>
      </c>
      <c r="G112" s="16" t="s">
        <v>1568</v>
      </c>
      <c r="H112" s="16">
        <v>2005</v>
      </c>
      <c r="I112" s="13"/>
      <c r="J112" s="111" t="s">
        <v>347</v>
      </c>
    </row>
    <row r="113" spans="1:10" ht="12">
      <c r="A113" s="11"/>
      <c r="B113" s="16" t="s">
        <v>1596</v>
      </c>
      <c r="C113" s="11" t="s">
        <v>328</v>
      </c>
      <c r="D113" s="99">
        <v>960</v>
      </c>
      <c r="E113" s="14">
        <v>0.1</v>
      </c>
      <c r="F113" s="25">
        <f>D113-(D113*E113)</f>
        <v>864</v>
      </c>
      <c r="G113" s="16" t="s">
        <v>1568</v>
      </c>
      <c r="H113" s="16">
        <v>2005</v>
      </c>
      <c r="I113" s="13"/>
      <c r="J113" s="111" t="s">
        <v>347</v>
      </c>
    </row>
    <row r="114" spans="1:10" ht="12">
      <c r="A114" s="18" t="s">
        <v>454</v>
      </c>
      <c r="B114" s="19" t="s">
        <v>455</v>
      </c>
      <c r="C114" s="18"/>
      <c r="D114" s="99"/>
      <c r="E114" s="14"/>
      <c r="G114" s="16"/>
      <c r="H114" s="16"/>
      <c r="I114" s="13"/>
      <c r="J114" s="111" t="s">
        <v>347</v>
      </c>
    </row>
    <row r="115" spans="1:10" ht="12">
      <c r="A115" s="11" t="s">
        <v>456</v>
      </c>
      <c r="B115" s="16" t="s">
        <v>457</v>
      </c>
      <c r="C115" s="11" t="s">
        <v>328</v>
      </c>
      <c r="D115" s="99">
        <v>468</v>
      </c>
      <c r="E115" s="14">
        <v>0</v>
      </c>
      <c r="F115" s="25">
        <f>D115-(D115*E115)</f>
        <v>468</v>
      </c>
      <c r="G115" s="16" t="s">
        <v>1568</v>
      </c>
      <c r="H115" s="16">
        <v>2005</v>
      </c>
      <c r="I115" s="13"/>
      <c r="J115" s="111"/>
    </row>
    <row r="116" spans="1:10" ht="12">
      <c r="A116" s="11" t="s">
        <v>458</v>
      </c>
      <c r="B116" s="16" t="s">
        <v>459</v>
      </c>
      <c r="C116" s="11" t="s">
        <v>328</v>
      </c>
      <c r="D116" s="99"/>
      <c r="E116" s="14"/>
      <c r="F116" s="25" t="s">
        <v>1597</v>
      </c>
      <c r="G116" s="16" t="s">
        <v>1568</v>
      </c>
      <c r="H116" s="16">
        <v>2005</v>
      </c>
      <c r="I116" s="13"/>
      <c r="J116" s="111"/>
    </row>
    <row r="117" spans="1:10" ht="12">
      <c r="A117" s="18" t="s">
        <v>460</v>
      </c>
      <c r="B117" s="19" t="s">
        <v>461</v>
      </c>
      <c r="C117" s="38"/>
      <c r="D117" s="99"/>
      <c r="E117" s="14"/>
      <c r="F117" s="25" t="s">
        <v>1597</v>
      </c>
      <c r="G117" s="16"/>
      <c r="H117" s="16"/>
      <c r="I117" s="13"/>
      <c r="J117" s="111"/>
    </row>
    <row r="118" spans="1:10" ht="12">
      <c r="A118" s="11" t="s">
        <v>462</v>
      </c>
      <c r="B118" s="16" t="s">
        <v>463</v>
      </c>
      <c r="C118" s="17" t="s">
        <v>328</v>
      </c>
      <c r="D118" s="99"/>
      <c r="E118" s="14"/>
      <c r="G118" s="16" t="s">
        <v>1568</v>
      </c>
      <c r="H118" s="16">
        <v>2005</v>
      </c>
      <c r="I118" s="36">
        <v>106</v>
      </c>
      <c r="J118" s="111"/>
    </row>
    <row r="119" spans="1:10" ht="12">
      <c r="A119" s="11" t="s">
        <v>464</v>
      </c>
      <c r="B119" s="16" t="s">
        <v>465</v>
      </c>
      <c r="C119" s="17" t="s">
        <v>328</v>
      </c>
      <c r="D119" s="99">
        <v>133</v>
      </c>
      <c r="E119" s="14">
        <v>0.45</v>
      </c>
      <c r="F119" s="25">
        <f aca="true" t="shared" si="4" ref="F119:F133">D119-(D119*E119)</f>
        <v>73.15</v>
      </c>
      <c r="G119" s="16" t="s">
        <v>1568</v>
      </c>
      <c r="H119" s="16">
        <v>2005</v>
      </c>
      <c r="I119" s="36">
        <v>156</v>
      </c>
      <c r="J119" s="111"/>
    </row>
    <row r="120" spans="1:10" ht="12">
      <c r="A120" s="11" t="s">
        <v>466</v>
      </c>
      <c r="B120" s="16" t="s">
        <v>467</v>
      </c>
      <c r="C120" s="17" t="s">
        <v>328</v>
      </c>
      <c r="D120" s="99">
        <v>177</v>
      </c>
      <c r="E120" s="14">
        <v>0.45</v>
      </c>
      <c r="F120" s="25">
        <f t="shared" si="4"/>
        <v>97.35</v>
      </c>
      <c r="G120" s="16" t="s">
        <v>1568</v>
      </c>
      <c r="H120" s="16">
        <v>2005</v>
      </c>
      <c r="I120" s="36">
        <v>210</v>
      </c>
      <c r="J120" s="111"/>
    </row>
    <row r="121" spans="1:10" ht="12">
      <c r="A121" s="11" t="s">
        <v>468</v>
      </c>
      <c r="B121" s="16" t="s">
        <v>469</v>
      </c>
      <c r="C121" s="17" t="s">
        <v>328</v>
      </c>
      <c r="D121" s="99">
        <v>232</v>
      </c>
      <c r="E121" s="14">
        <v>0.45</v>
      </c>
      <c r="F121" s="25">
        <f t="shared" si="4"/>
        <v>127.6</v>
      </c>
      <c r="G121" s="16" t="s">
        <v>1568</v>
      </c>
      <c r="H121" s="16">
        <v>2005</v>
      </c>
      <c r="I121" s="36">
        <v>274</v>
      </c>
      <c r="J121" s="111"/>
    </row>
    <row r="122" spans="1:10" ht="12">
      <c r="A122" s="11" t="s">
        <v>470</v>
      </c>
      <c r="B122" s="16" t="s">
        <v>471</v>
      </c>
      <c r="C122" s="17" t="s">
        <v>328</v>
      </c>
      <c r="D122" s="99">
        <v>274</v>
      </c>
      <c r="E122" s="14">
        <v>0.45</v>
      </c>
      <c r="F122" s="25">
        <f t="shared" si="4"/>
        <v>150.7</v>
      </c>
      <c r="G122" s="16" t="s">
        <v>1568</v>
      </c>
      <c r="H122" s="16">
        <v>2005</v>
      </c>
      <c r="I122" s="36">
        <v>324</v>
      </c>
      <c r="J122" s="111"/>
    </row>
    <row r="123" spans="1:10" ht="12">
      <c r="A123" s="11" t="s">
        <v>472</v>
      </c>
      <c r="B123" s="16" t="s">
        <v>473</v>
      </c>
      <c r="C123" s="17" t="s">
        <v>328</v>
      </c>
      <c r="D123" s="99">
        <v>341</v>
      </c>
      <c r="E123" s="14">
        <v>0.45</v>
      </c>
      <c r="F123" s="25">
        <f t="shared" si="4"/>
        <v>187.54999999999998</v>
      </c>
      <c r="G123" s="16" t="s">
        <v>1568</v>
      </c>
      <c r="H123" s="16">
        <v>2005</v>
      </c>
      <c r="I123" s="36">
        <v>403</v>
      </c>
      <c r="J123" s="111"/>
    </row>
    <row r="124" spans="1:10" ht="12">
      <c r="A124" s="11" t="s">
        <v>474</v>
      </c>
      <c r="B124" s="16" t="s">
        <v>475</v>
      </c>
      <c r="C124" s="17" t="s">
        <v>328</v>
      </c>
      <c r="D124" s="99">
        <v>499</v>
      </c>
      <c r="E124" s="14">
        <v>0.45</v>
      </c>
      <c r="F124" s="25">
        <f t="shared" si="4"/>
        <v>274.45</v>
      </c>
      <c r="G124" s="16" t="s">
        <v>1568</v>
      </c>
      <c r="H124" s="16">
        <v>2005</v>
      </c>
      <c r="I124" s="36">
        <v>590</v>
      </c>
      <c r="J124" s="111"/>
    </row>
    <row r="125" spans="1:10" ht="12">
      <c r="A125" s="11" t="s">
        <v>476</v>
      </c>
      <c r="B125" s="16" t="s">
        <v>477</v>
      </c>
      <c r="C125" s="17" t="s">
        <v>328</v>
      </c>
      <c r="D125" s="99">
        <v>705</v>
      </c>
      <c r="E125" s="14">
        <v>0.45</v>
      </c>
      <c r="F125" s="25">
        <f t="shared" si="4"/>
        <v>387.75</v>
      </c>
      <c r="G125" s="16" t="s">
        <v>1568</v>
      </c>
      <c r="H125" s="16">
        <v>2005</v>
      </c>
      <c r="I125" s="36">
        <v>826</v>
      </c>
      <c r="J125" s="111"/>
    </row>
    <row r="126" spans="1:10" ht="12">
      <c r="A126" s="11" t="s">
        <v>478</v>
      </c>
      <c r="B126" s="16" t="s">
        <v>479</v>
      </c>
      <c r="C126" s="17" t="s">
        <v>328</v>
      </c>
      <c r="D126" s="99">
        <v>84</v>
      </c>
      <c r="E126" s="14">
        <v>0.45</v>
      </c>
      <c r="F126" s="25">
        <f t="shared" si="4"/>
        <v>46.199999999999996</v>
      </c>
      <c r="G126" s="16" t="s">
        <v>1568</v>
      </c>
      <c r="H126" s="16">
        <v>2005</v>
      </c>
      <c r="I126" s="13">
        <v>98.5</v>
      </c>
      <c r="J126" s="111"/>
    </row>
    <row r="127" spans="1:10" ht="12">
      <c r="A127" s="11" t="s">
        <v>480</v>
      </c>
      <c r="B127" s="16" t="s">
        <v>481</v>
      </c>
      <c r="C127" s="17" t="s">
        <v>328</v>
      </c>
      <c r="D127" s="99">
        <v>120</v>
      </c>
      <c r="E127" s="14">
        <v>0.45</v>
      </c>
      <c r="F127" s="25">
        <f t="shared" si="4"/>
        <v>66</v>
      </c>
      <c r="G127" s="16" t="s">
        <v>1568</v>
      </c>
      <c r="H127" s="16">
        <v>2005</v>
      </c>
      <c r="I127" s="13">
        <v>142</v>
      </c>
      <c r="J127" s="111"/>
    </row>
    <row r="128" spans="1:10" ht="12">
      <c r="A128" s="11" t="s">
        <v>482</v>
      </c>
      <c r="B128" s="16" t="s">
        <v>483</v>
      </c>
      <c r="C128" s="17" t="s">
        <v>328</v>
      </c>
      <c r="D128" s="99">
        <v>154</v>
      </c>
      <c r="E128" s="14">
        <v>0.45</v>
      </c>
      <c r="F128" s="25">
        <f t="shared" si="4"/>
        <v>84.7</v>
      </c>
      <c r="G128" s="16" t="s">
        <v>1568</v>
      </c>
      <c r="H128" s="16">
        <v>2005</v>
      </c>
      <c r="I128" s="13">
        <v>182</v>
      </c>
      <c r="J128" s="111"/>
    </row>
    <row r="129" spans="1:10" ht="12">
      <c r="A129" s="11" t="s">
        <v>484</v>
      </c>
      <c r="B129" s="16" t="s">
        <v>485</v>
      </c>
      <c r="C129" s="17" t="s">
        <v>328</v>
      </c>
      <c r="D129" s="99">
        <v>191</v>
      </c>
      <c r="E129" s="14">
        <v>0.45</v>
      </c>
      <c r="F129" s="25">
        <f t="shared" si="4"/>
        <v>105.05</v>
      </c>
      <c r="G129" s="16" t="s">
        <v>1568</v>
      </c>
      <c r="H129" s="16">
        <v>2005</v>
      </c>
      <c r="I129" s="13">
        <v>225</v>
      </c>
      <c r="J129" s="111"/>
    </row>
    <row r="130" spans="1:10" ht="12">
      <c r="A130" s="11" t="s">
        <v>486</v>
      </c>
      <c r="B130" s="16" t="s">
        <v>487</v>
      </c>
      <c r="C130" s="17" t="s">
        <v>328</v>
      </c>
      <c r="D130" s="99">
        <v>225</v>
      </c>
      <c r="E130" s="14">
        <v>0.45</v>
      </c>
      <c r="F130" s="25">
        <f t="shared" si="4"/>
        <v>123.75</v>
      </c>
      <c r="G130" s="16" t="s">
        <v>1568</v>
      </c>
      <c r="H130" s="16">
        <v>2005</v>
      </c>
      <c r="I130" s="13">
        <v>266</v>
      </c>
      <c r="J130" s="111"/>
    </row>
    <row r="131" spans="1:10" ht="12">
      <c r="A131" s="11" t="s">
        <v>488</v>
      </c>
      <c r="B131" s="16" t="s">
        <v>489</v>
      </c>
      <c r="C131" s="17" t="s">
        <v>328</v>
      </c>
      <c r="D131" s="99">
        <v>288</v>
      </c>
      <c r="E131" s="14">
        <v>0.45</v>
      </c>
      <c r="F131" s="25">
        <f t="shared" si="4"/>
        <v>158.4</v>
      </c>
      <c r="G131" s="16" t="s">
        <v>1568</v>
      </c>
      <c r="H131" s="16">
        <v>2005</v>
      </c>
      <c r="I131" s="13">
        <v>340</v>
      </c>
      <c r="J131" s="111"/>
    </row>
    <row r="132" spans="1:10" ht="12">
      <c r="A132" s="11" t="s">
        <v>490</v>
      </c>
      <c r="B132" s="16" t="s">
        <v>491</v>
      </c>
      <c r="C132" s="17" t="s">
        <v>328</v>
      </c>
      <c r="D132" s="99">
        <v>391</v>
      </c>
      <c r="E132" s="14">
        <v>0.45</v>
      </c>
      <c r="F132" s="25">
        <f t="shared" si="4"/>
        <v>215.04999999999998</v>
      </c>
      <c r="G132" s="16" t="s">
        <v>1568</v>
      </c>
      <c r="H132" s="16">
        <v>2005</v>
      </c>
      <c r="I132" s="13">
        <v>462</v>
      </c>
      <c r="J132" s="111"/>
    </row>
    <row r="133" spans="1:10" ht="12">
      <c r="A133" s="11" t="s">
        <v>492</v>
      </c>
      <c r="B133" s="16" t="s">
        <v>493</v>
      </c>
      <c r="C133" s="17" t="s">
        <v>328</v>
      </c>
      <c r="D133" s="99">
        <v>585</v>
      </c>
      <c r="E133" s="14">
        <v>0.45</v>
      </c>
      <c r="F133" s="25">
        <f t="shared" si="4"/>
        <v>321.75</v>
      </c>
      <c r="G133" s="16" t="s">
        <v>1568</v>
      </c>
      <c r="H133" s="16">
        <v>2005</v>
      </c>
      <c r="I133" s="13">
        <v>685</v>
      </c>
      <c r="J133" s="111"/>
    </row>
    <row r="134" spans="1:10" ht="12">
      <c r="A134" s="18" t="s">
        <v>494</v>
      </c>
      <c r="B134" s="19" t="s">
        <v>495</v>
      </c>
      <c r="C134" s="38"/>
      <c r="D134" s="99"/>
      <c r="E134" s="14"/>
      <c r="G134" s="16"/>
      <c r="H134" s="16"/>
      <c r="I134" s="13"/>
      <c r="J134" s="111" t="s">
        <v>347</v>
      </c>
    </row>
    <row r="135" spans="1:10" ht="12">
      <c r="A135" s="11" t="s">
        <v>496</v>
      </c>
      <c r="B135" s="16" t="s">
        <v>497</v>
      </c>
      <c r="C135" s="17" t="s">
        <v>308</v>
      </c>
      <c r="D135" s="99">
        <v>97</v>
      </c>
      <c r="E135" s="14">
        <v>0.52</v>
      </c>
      <c r="F135" s="25">
        <f aca="true" t="shared" si="5" ref="F135:F141">D135-(D135*E135)</f>
        <v>46.559999999999995</v>
      </c>
      <c r="G135" s="16" t="s">
        <v>1598</v>
      </c>
      <c r="H135" s="16">
        <v>2006</v>
      </c>
      <c r="I135" s="13">
        <v>116</v>
      </c>
      <c r="J135" s="111" t="s">
        <v>347</v>
      </c>
    </row>
    <row r="136" spans="1:10" ht="12">
      <c r="A136" s="11" t="s">
        <v>498</v>
      </c>
      <c r="B136" s="16" t="s">
        <v>499</v>
      </c>
      <c r="C136" s="17" t="s">
        <v>308</v>
      </c>
      <c r="D136" s="99">
        <v>104</v>
      </c>
      <c r="E136" s="14">
        <v>0.52</v>
      </c>
      <c r="F136" s="25">
        <f t="shared" si="5"/>
        <v>49.92</v>
      </c>
      <c r="G136" s="16" t="s">
        <v>1598</v>
      </c>
      <c r="H136" s="16">
        <v>2006</v>
      </c>
      <c r="I136" s="13">
        <v>125</v>
      </c>
      <c r="J136" s="111" t="s">
        <v>347</v>
      </c>
    </row>
    <row r="137" spans="1:10" ht="12">
      <c r="A137" s="11" t="s">
        <v>500</v>
      </c>
      <c r="B137" s="16" t="s">
        <v>501</v>
      </c>
      <c r="C137" s="17" t="s">
        <v>308</v>
      </c>
      <c r="D137" s="99">
        <v>127</v>
      </c>
      <c r="E137" s="14">
        <v>0.52</v>
      </c>
      <c r="F137" s="25">
        <f t="shared" si="5"/>
        <v>60.959999999999994</v>
      </c>
      <c r="G137" s="16" t="s">
        <v>1598</v>
      </c>
      <c r="H137" s="16">
        <v>2006</v>
      </c>
      <c r="I137" s="13">
        <v>152</v>
      </c>
      <c r="J137" s="111" t="s">
        <v>347</v>
      </c>
    </row>
    <row r="138" spans="1:10" ht="12">
      <c r="A138" s="11" t="s">
        <v>502</v>
      </c>
      <c r="B138" s="16" t="s">
        <v>503</v>
      </c>
      <c r="C138" s="17" t="s">
        <v>308</v>
      </c>
      <c r="D138" s="99">
        <v>157</v>
      </c>
      <c r="E138" s="14">
        <v>0.52</v>
      </c>
      <c r="F138" s="25">
        <f t="shared" si="5"/>
        <v>75.36</v>
      </c>
      <c r="G138" s="16" t="s">
        <v>1598</v>
      </c>
      <c r="H138" s="16">
        <v>2006</v>
      </c>
      <c r="I138" s="13">
        <v>189</v>
      </c>
      <c r="J138" s="111" t="s">
        <v>347</v>
      </c>
    </row>
    <row r="139" spans="1:10" ht="12">
      <c r="A139" s="11" t="s">
        <v>504</v>
      </c>
      <c r="B139" s="16" t="s">
        <v>505</v>
      </c>
      <c r="C139" s="17" t="s">
        <v>308</v>
      </c>
      <c r="D139" s="99">
        <v>190</v>
      </c>
      <c r="E139" s="14">
        <v>0.52</v>
      </c>
      <c r="F139" s="25">
        <f t="shared" si="5"/>
        <v>91.2</v>
      </c>
      <c r="G139" s="16" t="s">
        <v>1598</v>
      </c>
      <c r="H139" s="16">
        <v>2006</v>
      </c>
      <c r="I139" s="13">
        <v>229</v>
      </c>
      <c r="J139" s="111" t="s">
        <v>347</v>
      </c>
    </row>
    <row r="140" spans="1:10" ht="12">
      <c r="A140" s="11" t="s">
        <v>506</v>
      </c>
      <c r="B140" s="16" t="s">
        <v>507</v>
      </c>
      <c r="C140" s="17" t="s">
        <v>308</v>
      </c>
      <c r="D140" s="99">
        <v>257</v>
      </c>
      <c r="E140" s="14">
        <v>0.52</v>
      </c>
      <c r="F140" s="25">
        <f t="shared" si="5"/>
        <v>123.35999999999999</v>
      </c>
      <c r="G140" s="16" t="s">
        <v>1598</v>
      </c>
      <c r="H140" s="16">
        <v>2006</v>
      </c>
      <c r="I140" s="13">
        <v>310</v>
      </c>
      <c r="J140" s="111" t="s">
        <v>347</v>
      </c>
    </row>
    <row r="141" spans="1:10" ht="12">
      <c r="A141" s="11" t="s">
        <v>509</v>
      </c>
      <c r="B141" s="16" t="s">
        <v>510</v>
      </c>
      <c r="C141" s="17" t="s">
        <v>308</v>
      </c>
      <c r="D141" s="99">
        <v>309</v>
      </c>
      <c r="E141" s="14">
        <v>0.52</v>
      </c>
      <c r="F141" s="25">
        <f t="shared" si="5"/>
        <v>148.32</v>
      </c>
      <c r="G141" s="16" t="s">
        <v>1598</v>
      </c>
      <c r="H141" s="16">
        <v>2006</v>
      </c>
      <c r="I141" s="13">
        <v>372</v>
      </c>
      <c r="J141" s="111" t="s">
        <v>347</v>
      </c>
    </row>
    <row r="142" spans="1:10" ht="12">
      <c r="A142" s="11" t="s">
        <v>511</v>
      </c>
      <c r="B142" s="16" t="s">
        <v>512</v>
      </c>
      <c r="C142" s="17" t="s">
        <v>308</v>
      </c>
      <c r="D142" s="99"/>
      <c r="E142" s="14"/>
      <c r="G142" s="16"/>
      <c r="H142" s="16">
        <v>2006</v>
      </c>
      <c r="I142" s="13">
        <v>460</v>
      </c>
      <c r="J142" s="111" t="s">
        <v>347</v>
      </c>
    </row>
    <row r="143" spans="1:10" ht="12">
      <c r="A143" s="11" t="s">
        <v>513</v>
      </c>
      <c r="B143" s="16" t="s">
        <v>514</v>
      </c>
      <c r="C143" s="17" t="s">
        <v>308</v>
      </c>
      <c r="D143" s="99">
        <v>452</v>
      </c>
      <c r="E143" s="14">
        <v>0.52</v>
      </c>
      <c r="F143" s="25">
        <f>D143-(D143*E143)</f>
        <v>216.95999999999998</v>
      </c>
      <c r="G143" s="16" t="s">
        <v>1598</v>
      </c>
      <c r="H143" s="16">
        <v>2006</v>
      </c>
      <c r="I143" s="13">
        <v>411</v>
      </c>
      <c r="J143" s="111" t="s">
        <v>347</v>
      </c>
    </row>
    <row r="144" spans="1:10" ht="12">
      <c r="A144" s="11" t="s">
        <v>515</v>
      </c>
      <c r="B144" s="16" t="s">
        <v>516</v>
      </c>
      <c r="C144" s="17" t="s">
        <v>308</v>
      </c>
      <c r="D144" s="99">
        <v>650</v>
      </c>
      <c r="E144" s="14">
        <v>0.52</v>
      </c>
      <c r="F144" s="25">
        <f>D144-(D144*E144)</f>
        <v>312</v>
      </c>
      <c r="G144" s="16" t="s">
        <v>1598</v>
      </c>
      <c r="H144" s="16">
        <v>2006</v>
      </c>
      <c r="I144" s="13"/>
      <c r="J144" s="111" t="s">
        <v>347</v>
      </c>
    </row>
    <row r="145" spans="1:10" ht="12">
      <c r="A145" s="18" t="s">
        <v>517</v>
      </c>
      <c r="B145" s="19" t="s">
        <v>518</v>
      </c>
      <c r="C145" s="38"/>
      <c r="D145" s="99"/>
      <c r="E145" s="14"/>
      <c r="G145" s="16"/>
      <c r="H145" s="16"/>
      <c r="I145" s="13"/>
      <c r="J145" s="111" t="s">
        <v>347</v>
      </c>
    </row>
    <row r="146" spans="1:10" ht="12">
      <c r="A146" s="11" t="s">
        <v>519</v>
      </c>
      <c r="B146" s="16" t="s">
        <v>520</v>
      </c>
      <c r="C146" s="17" t="s">
        <v>308</v>
      </c>
      <c r="D146" s="99">
        <v>145</v>
      </c>
      <c r="E146" s="14">
        <v>0.52</v>
      </c>
      <c r="F146" s="25">
        <f aca="true" t="shared" si="6" ref="F146:F152">D146-(D146*E146)</f>
        <v>69.6</v>
      </c>
      <c r="G146" s="16" t="s">
        <v>1598</v>
      </c>
      <c r="H146" s="16">
        <v>2006</v>
      </c>
      <c r="I146" s="13">
        <v>170</v>
      </c>
      <c r="J146" s="111" t="s">
        <v>347</v>
      </c>
    </row>
    <row r="147" spans="1:10" ht="12">
      <c r="A147" s="11" t="s">
        <v>521</v>
      </c>
      <c r="B147" s="16" t="s">
        <v>522</v>
      </c>
      <c r="C147" s="17" t="s">
        <v>308</v>
      </c>
      <c r="D147" s="99">
        <v>159</v>
      </c>
      <c r="E147" s="14">
        <v>0.52</v>
      </c>
      <c r="F147" s="25">
        <f t="shared" si="6"/>
        <v>76.32</v>
      </c>
      <c r="G147" s="16" t="s">
        <v>1598</v>
      </c>
      <c r="H147" s="16">
        <v>2006</v>
      </c>
      <c r="I147" s="13">
        <v>186</v>
      </c>
      <c r="J147" s="111" t="s">
        <v>347</v>
      </c>
    </row>
    <row r="148" spans="1:10" ht="12">
      <c r="A148" s="11" t="s">
        <v>523</v>
      </c>
      <c r="B148" s="16" t="s">
        <v>524</v>
      </c>
      <c r="C148" s="17" t="s">
        <v>308</v>
      </c>
      <c r="D148" s="99">
        <v>199</v>
      </c>
      <c r="E148" s="14">
        <v>0.52</v>
      </c>
      <c r="F148" s="25">
        <f t="shared" si="6"/>
        <v>95.52</v>
      </c>
      <c r="G148" s="16" t="s">
        <v>1598</v>
      </c>
      <c r="H148" s="16">
        <v>2006</v>
      </c>
      <c r="I148" s="13">
        <v>233</v>
      </c>
      <c r="J148" s="111" t="s">
        <v>347</v>
      </c>
    </row>
    <row r="149" spans="1:10" ht="12">
      <c r="A149" s="11" t="s">
        <v>525</v>
      </c>
      <c r="B149" s="16" t="s">
        <v>526</v>
      </c>
      <c r="C149" s="17" t="s">
        <v>308</v>
      </c>
      <c r="D149" s="99">
        <v>252</v>
      </c>
      <c r="E149" s="14">
        <v>0.52</v>
      </c>
      <c r="F149" s="25">
        <f t="shared" si="6"/>
        <v>120.96000000000001</v>
      </c>
      <c r="G149" s="16" t="s">
        <v>1598</v>
      </c>
      <c r="H149" s="16">
        <v>2006</v>
      </c>
      <c r="I149" s="13">
        <v>296</v>
      </c>
      <c r="J149" s="111" t="s">
        <v>347</v>
      </c>
    </row>
    <row r="150" spans="1:10" ht="12">
      <c r="A150" s="11" t="s">
        <v>527</v>
      </c>
      <c r="B150" s="16" t="s">
        <v>528</v>
      </c>
      <c r="C150" s="17" t="s">
        <v>308</v>
      </c>
      <c r="D150" s="99">
        <v>317</v>
      </c>
      <c r="E150" s="14">
        <v>0.52</v>
      </c>
      <c r="F150" s="25">
        <f t="shared" si="6"/>
        <v>152.16</v>
      </c>
      <c r="G150" s="16" t="s">
        <v>1598</v>
      </c>
      <c r="H150" s="16">
        <v>2006</v>
      </c>
      <c r="I150" s="13">
        <v>371</v>
      </c>
      <c r="J150" s="111" t="s">
        <v>347</v>
      </c>
    </row>
    <row r="151" spans="1:10" ht="12">
      <c r="A151" s="11" t="s">
        <v>529</v>
      </c>
      <c r="B151" s="16" t="s">
        <v>530</v>
      </c>
      <c r="C151" s="17" t="s">
        <v>308</v>
      </c>
      <c r="D151" s="99">
        <v>373</v>
      </c>
      <c r="E151" s="14">
        <v>0.52</v>
      </c>
      <c r="F151" s="25">
        <f t="shared" si="6"/>
        <v>179.04</v>
      </c>
      <c r="G151" s="16" t="s">
        <v>1598</v>
      </c>
      <c r="H151" s="16">
        <v>2006</v>
      </c>
      <c r="I151" s="13">
        <v>438</v>
      </c>
      <c r="J151" s="111" t="s">
        <v>347</v>
      </c>
    </row>
    <row r="152" spans="1:10" ht="12">
      <c r="A152" s="11" t="s">
        <v>531</v>
      </c>
      <c r="B152" s="16" t="s">
        <v>532</v>
      </c>
      <c r="C152" s="17" t="s">
        <v>308</v>
      </c>
      <c r="D152" s="99">
        <v>445</v>
      </c>
      <c r="E152" s="14">
        <v>0.52</v>
      </c>
      <c r="F152" s="25">
        <f t="shared" si="6"/>
        <v>213.6</v>
      </c>
      <c r="G152" s="16" t="s">
        <v>1598</v>
      </c>
      <c r="H152" s="16">
        <v>2006</v>
      </c>
      <c r="I152" s="13">
        <v>522</v>
      </c>
      <c r="J152" s="111" t="s">
        <v>347</v>
      </c>
    </row>
    <row r="153" spans="1:10" ht="12">
      <c r="A153" s="11" t="s">
        <v>533</v>
      </c>
      <c r="B153" s="16" t="s">
        <v>534</v>
      </c>
      <c r="C153" s="17" t="s">
        <v>308</v>
      </c>
      <c r="D153" s="99"/>
      <c r="E153" s="14"/>
      <c r="G153" s="16" t="s">
        <v>1598</v>
      </c>
      <c r="H153" s="16">
        <v>2006</v>
      </c>
      <c r="I153" s="13">
        <v>630</v>
      </c>
      <c r="J153" s="111" t="s">
        <v>347</v>
      </c>
    </row>
    <row r="154" spans="1:10" ht="12">
      <c r="A154" s="11" t="s">
        <v>535</v>
      </c>
      <c r="B154" s="16" t="s">
        <v>536</v>
      </c>
      <c r="C154" s="17" t="s">
        <v>308</v>
      </c>
      <c r="D154" s="99">
        <v>630</v>
      </c>
      <c r="E154" s="14">
        <v>0.52</v>
      </c>
      <c r="F154" s="25">
        <f>D154-(D154*E154)</f>
        <v>302.4</v>
      </c>
      <c r="G154" s="16" t="s">
        <v>1598</v>
      </c>
      <c r="H154" s="16">
        <v>2006</v>
      </c>
      <c r="I154" s="13">
        <v>736</v>
      </c>
      <c r="J154" s="111" t="s">
        <v>347</v>
      </c>
    </row>
    <row r="155" spans="1:10" ht="12">
      <c r="A155" s="11" t="s">
        <v>537</v>
      </c>
      <c r="B155" s="16" t="s">
        <v>538</v>
      </c>
      <c r="C155" s="17" t="s">
        <v>308</v>
      </c>
      <c r="D155" s="99">
        <v>850</v>
      </c>
      <c r="E155" s="14">
        <v>0.52</v>
      </c>
      <c r="F155" s="25">
        <f>D155-(D155*E155)</f>
        <v>408</v>
      </c>
      <c r="G155" s="16" t="s">
        <v>1598</v>
      </c>
      <c r="H155" s="16">
        <v>2006</v>
      </c>
      <c r="I155" s="13">
        <v>973</v>
      </c>
      <c r="J155" s="111" t="s">
        <v>347</v>
      </c>
    </row>
    <row r="156" spans="1:10" ht="12">
      <c r="A156" s="18" t="s">
        <v>539</v>
      </c>
      <c r="B156" s="19" t="s">
        <v>540</v>
      </c>
      <c r="C156" s="38"/>
      <c r="D156" s="99"/>
      <c r="E156" s="14"/>
      <c r="G156" s="16"/>
      <c r="H156" s="16"/>
      <c r="I156" s="13"/>
      <c r="J156" s="111" t="s">
        <v>347</v>
      </c>
    </row>
    <row r="157" spans="1:10" ht="12">
      <c r="A157" s="11" t="s">
        <v>541</v>
      </c>
      <c r="B157" s="16" t="s">
        <v>542</v>
      </c>
      <c r="C157" s="17" t="s">
        <v>328</v>
      </c>
      <c r="D157" s="99">
        <v>220</v>
      </c>
      <c r="E157" s="14">
        <v>0.45</v>
      </c>
      <c r="F157" s="25">
        <f aca="true" t="shared" si="7" ref="F157:F162">D157-(D157*E157)</f>
        <v>121</v>
      </c>
      <c r="G157" s="16" t="s">
        <v>1598</v>
      </c>
      <c r="H157" s="16">
        <v>2006</v>
      </c>
      <c r="I157" s="13">
        <v>260</v>
      </c>
      <c r="J157" s="111" t="s">
        <v>347</v>
      </c>
    </row>
    <row r="158" spans="1:10" ht="12">
      <c r="A158" s="11" t="s">
        <v>543</v>
      </c>
      <c r="B158" s="16" t="s">
        <v>544</v>
      </c>
      <c r="C158" s="17" t="s">
        <v>328</v>
      </c>
      <c r="D158" s="99">
        <v>283</v>
      </c>
      <c r="E158" s="14">
        <v>0.45</v>
      </c>
      <c r="F158" s="25">
        <f t="shared" si="7"/>
        <v>155.64999999999998</v>
      </c>
      <c r="G158" s="16" t="s">
        <v>1598</v>
      </c>
      <c r="H158" s="16">
        <v>2006</v>
      </c>
      <c r="I158" s="13">
        <v>334</v>
      </c>
      <c r="J158" s="111" t="s">
        <v>347</v>
      </c>
    </row>
    <row r="159" spans="1:10" ht="12">
      <c r="A159" s="11" t="s">
        <v>545</v>
      </c>
      <c r="B159" s="16" t="s">
        <v>546</v>
      </c>
      <c r="C159" s="17" t="s">
        <v>328</v>
      </c>
      <c r="D159" s="99">
        <v>352</v>
      </c>
      <c r="E159" s="14">
        <v>0.45</v>
      </c>
      <c r="F159" s="25">
        <f t="shared" si="7"/>
        <v>193.6</v>
      </c>
      <c r="G159" s="16" t="s">
        <v>1598</v>
      </c>
      <c r="H159" s="16">
        <v>2006</v>
      </c>
      <c r="I159" s="13">
        <v>416</v>
      </c>
      <c r="J159" s="111" t="s">
        <v>347</v>
      </c>
    </row>
    <row r="160" spans="1:10" ht="12">
      <c r="A160" s="11" t="s">
        <v>547</v>
      </c>
      <c r="B160" s="16" t="s">
        <v>548</v>
      </c>
      <c r="C160" s="17" t="s">
        <v>328</v>
      </c>
      <c r="D160" s="99">
        <v>420</v>
      </c>
      <c r="E160" s="14">
        <v>0.45</v>
      </c>
      <c r="F160" s="25">
        <f t="shared" si="7"/>
        <v>231</v>
      </c>
      <c r="G160" s="16" t="s">
        <v>1598</v>
      </c>
      <c r="H160" s="16">
        <v>2006</v>
      </c>
      <c r="I160" s="13">
        <v>497</v>
      </c>
      <c r="J160" s="111" t="s">
        <v>347</v>
      </c>
    </row>
    <row r="161" spans="1:10" ht="12">
      <c r="A161" s="11" t="s">
        <v>549</v>
      </c>
      <c r="B161" s="16" t="s">
        <v>548</v>
      </c>
      <c r="C161" s="17" t="s">
        <v>328</v>
      </c>
      <c r="D161" s="99">
        <v>506</v>
      </c>
      <c r="E161" s="14">
        <v>0.45</v>
      </c>
      <c r="F161" s="25">
        <f t="shared" si="7"/>
        <v>278.29999999999995</v>
      </c>
      <c r="G161" s="16" t="s">
        <v>1598</v>
      </c>
      <c r="H161" s="16">
        <v>2006</v>
      </c>
      <c r="I161" s="13">
        <v>598</v>
      </c>
      <c r="J161" s="111" t="s">
        <v>347</v>
      </c>
    </row>
    <row r="162" spans="1:10" ht="12">
      <c r="A162" s="11" t="s">
        <v>550</v>
      </c>
      <c r="B162" s="16" t="s">
        <v>544</v>
      </c>
      <c r="C162" s="17" t="s">
        <v>328</v>
      </c>
      <c r="D162" s="99">
        <v>392</v>
      </c>
      <c r="E162" s="14">
        <v>0.45</v>
      </c>
      <c r="F162" s="25">
        <f t="shared" si="7"/>
        <v>215.6</v>
      </c>
      <c r="G162" s="16" t="s">
        <v>1598</v>
      </c>
      <c r="H162" s="16">
        <v>2006</v>
      </c>
      <c r="I162" s="13">
        <v>463</v>
      </c>
      <c r="J162" s="111" t="s">
        <v>347</v>
      </c>
    </row>
    <row r="163" spans="1:10" ht="12">
      <c r="A163" s="18" t="s">
        <v>551</v>
      </c>
      <c r="B163" s="19" t="s">
        <v>552</v>
      </c>
      <c r="C163" s="38"/>
      <c r="D163" s="99"/>
      <c r="E163" s="14"/>
      <c r="G163" s="16"/>
      <c r="H163" s="16"/>
      <c r="I163" s="13"/>
      <c r="J163" s="111" t="s">
        <v>347</v>
      </c>
    </row>
    <row r="164" spans="1:10" ht="12">
      <c r="A164" s="11" t="s">
        <v>553</v>
      </c>
      <c r="B164" s="16" t="s">
        <v>554</v>
      </c>
      <c r="C164" s="17" t="s">
        <v>328</v>
      </c>
      <c r="D164" s="99">
        <v>223</v>
      </c>
      <c r="E164" s="14">
        <v>0.45</v>
      </c>
      <c r="F164" s="25">
        <f>D164-(D164*E164)</f>
        <v>122.64999999999999</v>
      </c>
      <c r="G164" s="16" t="s">
        <v>1598</v>
      </c>
      <c r="H164" s="16">
        <v>2006</v>
      </c>
      <c r="I164" s="13">
        <v>264</v>
      </c>
      <c r="J164" s="111" t="s">
        <v>347</v>
      </c>
    </row>
    <row r="165" spans="1:10" ht="12">
      <c r="A165" s="11" t="s">
        <v>555</v>
      </c>
      <c r="B165" s="16" t="s">
        <v>556</v>
      </c>
      <c r="C165" s="17" t="s">
        <v>328</v>
      </c>
      <c r="D165" s="99">
        <v>297</v>
      </c>
      <c r="E165" s="14">
        <v>0.45</v>
      </c>
      <c r="F165" s="25">
        <f>D165-(D165*E165)</f>
        <v>163.35</v>
      </c>
      <c r="G165" s="16" t="s">
        <v>1598</v>
      </c>
      <c r="H165" s="16">
        <v>2006</v>
      </c>
      <c r="I165" s="13">
        <v>351</v>
      </c>
      <c r="J165" s="111" t="s">
        <v>347</v>
      </c>
    </row>
    <row r="166" spans="1:10" ht="12">
      <c r="A166" s="18" t="s">
        <v>557</v>
      </c>
      <c r="B166" s="19" t="s">
        <v>558</v>
      </c>
      <c r="C166" s="38"/>
      <c r="D166" s="99"/>
      <c r="E166" s="14"/>
      <c r="G166" s="16"/>
      <c r="H166" s="16"/>
      <c r="I166" s="13"/>
      <c r="J166" s="111" t="s">
        <v>347</v>
      </c>
    </row>
    <row r="167" spans="1:10" ht="12">
      <c r="A167" s="11" t="s">
        <v>559</v>
      </c>
      <c r="B167" s="16" t="s">
        <v>560</v>
      </c>
      <c r="C167" s="17" t="s">
        <v>328</v>
      </c>
      <c r="D167" s="99">
        <v>185</v>
      </c>
      <c r="E167" s="14">
        <v>0.3</v>
      </c>
      <c r="F167" s="25">
        <f>D167-(D167*E167)</f>
        <v>129.5</v>
      </c>
      <c r="G167" s="16" t="s">
        <v>1598</v>
      </c>
      <c r="H167" s="16">
        <v>2006</v>
      </c>
      <c r="I167" s="13">
        <v>117</v>
      </c>
      <c r="J167" s="111" t="s">
        <v>347</v>
      </c>
    </row>
    <row r="168" spans="1:10" ht="12">
      <c r="A168" s="11" t="s">
        <v>561</v>
      </c>
      <c r="B168" s="16" t="s">
        <v>562</v>
      </c>
      <c r="C168" s="17" t="s">
        <v>328</v>
      </c>
      <c r="D168" s="99">
        <v>251</v>
      </c>
      <c r="E168" s="14">
        <v>0.3</v>
      </c>
      <c r="F168" s="25">
        <f>D168-(D168*E168)</f>
        <v>175.7</v>
      </c>
      <c r="G168" s="16" t="s">
        <v>1598</v>
      </c>
      <c r="H168" s="16">
        <v>2006</v>
      </c>
      <c r="I168" s="13">
        <v>140</v>
      </c>
      <c r="J168" s="111" t="s">
        <v>347</v>
      </c>
    </row>
    <row r="169" spans="1:10" ht="12">
      <c r="A169" s="11" t="s">
        <v>563</v>
      </c>
      <c r="B169" s="16" t="s">
        <v>564</v>
      </c>
      <c r="C169" s="17" t="s">
        <v>328</v>
      </c>
      <c r="D169" s="99">
        <v>304</v>
      </c>
      <c r="E169" s="14">
        <v>0.3</v>
      </c>
      <c r="F169" s="25">
        <f>D169-(D169*E169)</f>
        <v>212.8</v>
      </c>
      <c r="G169" s="16" t="s">
        <v>1598</v>
      </c>
      <c r="H169" s="16">
        <v>2006</v>
      </c>
      <c r="I169" s="13">
        <v>187</v>
      </c>
      <c r="J169" s="111" t="s">
        <v>347</v>
      </c>
    </row>
    <row r="170" spans="1:10" ht="12">
      <c r="A170" s="11" t="s">
        <v>565</v>
      </c>
      <c r="B170" s="16" t="s">
        <v>566</v>
      </c>
      <c r="C170" s="17" t="s">
        <v>328</v>
      </c>
      <c r="D170" s="99">
        <v>447</v>
      </c>
      <c r="E170" s="14">
        <v>0.3</v>
      </c>
      <c r="F170" s="25">
        <f>D170-(D170*E170)</f>
        <v>312.9</v>
      </c>
      <c r="G170" s="16" t="s">
        <v>1598</v>
      </c>
      <c r="H170" s="16">
        <v>2006</v>
      </c>
      <c r="I170" s="13">
        <v>236</v>
      </c>
      <c r="J170" s="111" t="s">
        <v>347</v>
      </c>
    </row>
    <row r="171" spans="1:10" ht="12">
      <c r="A171" s="11" t="s">
        <v>567</v>
      </c>
      <c r="B171" s="16" t="s">
        <v>568</v>
      </c>
      <c r="C171" s="17" t="s">
        <v>328</v>
      </c>
      <c r="D171" s="99">
        <v>628</v>
      </c>
      <c r="E171" s="14">
        <v>0.3</v>
      </c>
      <c r="F171" s="25">
        <f>D171-(D171*E171)</f>
        <v>439.6</v>
      </c>
      <c r="G171" s="16" t="s">
        <v>1598</v>
      </c>
      <c r="H171" s="16">
        <v>2006</v>
      </c>
      <c r="I171" s="13"/>
      <c r="J171" s="111" t="s">
        <v>347</v>
      </c>
    </row>
    <row r="172" spans="1:10" ht="12">
      <c r="A172" s="18" t="s">
        <v>569</v>
      </c>
      <c r="B172" s="19" t="s">
        <v>570</v>
      </c>
      <c r="C172" s="38"/>
      <c r="D172" s="99"/>
      <c r="E172" s="14"/>
      <c r="G172" s="16"/>
      <c r="H172" s="16"/>
      <c r="I172" s="13"/>
      <c r="J172" s="111" t="s">
        <v>347</v>
      </c>
    </row>
    <row r="173" spans="1:10" ht="12">
      <c r="A173" s="11" t="s">
        <v>571</v>
      </c>
      <c r="B173" s="16" t="s">
        <v>572</v>
      </c>
      <c r="C173" s="17" t="s">
        <v>328</v>
      </c>
      <c r="D173" s="99">
        <v>211</v>
      </c>
      <c r="E173" s="14">
        <v>0.25</v>
      </c>
      <c r="F173" s="25">
        <f>D173-(D173*E173)</f>
        <v>158.25</v>
      </c>
      <c r="G173" s="16" t="s">
        <v>1598</v>
      </c>
      <c r="H173" s="16">
        <v>2006</v>
      </c>
      <c r="I173" s="13">
        <v>196</v>
      </c>
      <c r="J173" s="111" t="s">
        <v>347</v>
      </c>
    </row>
    <row r="174" spans="1:10" ht="12">
      <c r="A174" s="11" t="s">
        <v>573</v>
      </c>
      <c r="B174" s="16" t="s">
        <v>574</v>
      </c>
      <c r="C174" s="17" t="s">
        <v>328</v>
      </c>
      <c r="D174" s="99">
        <v>277</v>
      </c>
      <c r="E174" s="14">
        <v>0.25</v>
      </c>
      <c r="F174" s="25">
        <f>D174-(D174*E174)</f>
        <v>207.75</v>
      </c>
      <c r="G174" s="16" t="s">
        <v>1598</v>
      </c>
      <c r="H174" s="16">
        <v>2006</v>
      </c>
      <c r="I174" s="13">
        <v>247</v>
      </c>
      <c r="J174" s="111" t="s">
        <v>347</v>
      </c>
    </row>
    <row r="175" spans="1:10" ht="12">
      <c r="A175" s="11" t="s">
        <v>575</v>
      </c>
      <c r="B175" s="16" t="s">
        <v>576</v>
      </c>
      <c r="C175" s="17" t="s">
        <v>328</v>
      </c>
      <c r="D175" s="99">
        <v>525</v>
      </c>
      <c r="E175" s="14">
        <v>0.25</v>
      </c>
      <c r="F175" s="25">
        <f>D175-(D175*E175)</f>
        <v>393.75</v>
      </c>
      <c r="G175" s="16" t="s">
        <v>1598</v>
      </c>
      <c r="H175" s="16">
        <v>2006</v>
      </c>
      <c r="I175" s="13">
        <v>461</v>
      </c>
      <c r="J175" s="111" t="s">
        <v>347</v>
      </c>
    </row>
    <row r="176" spans="1:10" ht="12">
      <c r="A176" s="11" t="s">
        <v>577</v>
      </c>
      <c r="B176" s="16" t="s">
        <v>578</v>
      </c>
      <c r="C176" s="17" t="s">
        <v>328</v>
      </c>
      <c r="D176" s="99"/>
      <c r="E176" s="14"/>
      <c r="G176" s="16" t="s">
        <v>1598</v>
      </c>
      <c r="H176" s="16">
        <v>2006</v>
      </c>
      <c r="I176" s="13">
        <v>325</v>
      </c>
      <c r="J176" s="111" t="s">
        <v>347</v>
      </c>
    </row>
    <row r="177" spans="1:10" ht="12">
      <c r="A177" s="11" t="s">
        <v>579</v>
      </c>
      <c r="B177" s="16" t="s">
        <v>580</v>
      </c>
      <c r="C177" s="17" t="s">
        <v>328</v>
      </c>
      <c r="D177" s="99"/>
      <c r="E177" s="14"/>
      <c r="G177" s="16" t="s">
        <v>1598</v>
      </c>
      <c r="H177" s="16">
        <v>2006</v>
      </c>
      <c r="I177" s="13">
        <v>617</v>
      </c>
      <c r="J177" s="111" t="s">
        <v>347</v>
      </c>
    </row>
    <row r="178" ht="12">
      <c r="B178" s="110" t="s">
        <v>1202</v>
      </c>
    </row>
    <row r="179" ht="12">
      <c r="B179" s="110" t="s">
        <v>1203</v>
      </c>
    </row>
    <row r="180" ht="12">
      <c r="B180" s="110" t="s">
        <v>1204</v>
      </c>
    </row>
    <row r="181" ht="12">
      <c r="B181" s="110" t="s">
        <v>1205</v>
      </c>
    </row>
    <row r="182" ht="12">
      <c r="B182" s="110"/>
    </row>
    <row r="183" ht="12">
      <c r="B183" s="110" t="s">
        <v>1206</v>
      </c>
    </row>
    <row r="184" ht="12">
      <c r="B184" s="110" t="s">
        <v>1207</v>
      </c>
    </row>
  </sheetData>
  <printOptions gridLines="1"/>
  <pageMargins left="0.43" right="0.17" top="0.7874015748031497" bottom="0.72" header="0.37" footer="0.43"/>
  <pageSetup horizontalDpi="600" verticalDpi="600" orientation="portrait" paperSize="9" r:id="rId1"/>
  <headerFooter alignWithMargins="0">
    <oddHeader>&amp;LEcole technique de la construction
&amp;CANNEXE 2 / 
 PRIX DE BASE&amp;RConduite de travaux     Page - &amp;P -</oddHeader>
    <oddFooter>&amp;L&amp;9A. Krummenacher&amp;C&amp;9Page - &amp;P -&amp;R&amp;9&amp;F/&amp;A/correction 2000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4"/>
  <sheetViews>
    <sheetView workbookViewId="0" topLeftCell="A1">
      <pane ySplit="1" topLeftCell="BM2" activePane="bottomLeft" state="frozen"/>
      <selection pane="topLeft" activeCell="A1" sqref="A1"/>
      <selection pane="bottomLeft" activeCell="I174" sqref="A2:I174"/>
    </sheetView>
  </sheetViews>
  <sheetFormatPr defaultColWidth="11.421875" defaultRowHeight="12.75"/>
  <cols>
    <col min="1" max="1" width="9.57421875" style="10" customWidth="1"/>
    <col min="2" max="2" width="32.140625" style="10" customWidth="1"/>
    <col min="3" max="3" width="4.8515625" style="20" customWidth="1"/>
    <col min="4" max="4" width="7.421875" style="26" customWidth="1"/>
    <col min="5" max="5" width="5.421875" style="21" customWidth="1"/>
    <col min="6" max="6" width="7.28125" style="25" customWidth="1"/>
    <col min="7" max="7" width="9.421875" style="10" customWidth="1"/>
    <col min="8" max="8" width="5.140625" style="10" customWidth="1"/>
    <col min="9" max="9" width="8.57421875" style="10" customWidth="1"/>
    <col min="10" max="16384" width="11.421875" style="10" customWidth="1"/>
  </cols>
  <sheetData>
    <row r="1" spans="1:9" ht="12">
      <c r="A1" s="5" t="s">
        <v>128</v>
      </c>
      <c r="B1" s="6" t="s">
        <v>129</v>
      </c>
      <c r="C1" s="5" t="s">
        <v>130</v>
      </c>
      <c r="D1" s="98" t="s">
        <v>131</v>
      </c>
      <c r="E1" s="8" t="s">
        <v>132</v>
      </c>
      <c r="F1" s="96" t="s">
        <v>133</v>
      </c>
      <c r="G1" s="9" t="s">
        <v>134</v>
      </c>
      <c r="H1" s="9" t="s">
        <v>135</v>
      </c>
      <c r="I1" s="7" t="s">
        <v>136</v>
      </c>
    </row>
    <row r="2" spans="1:4" ht="12" customHeight="1">
      <c r="A2" s="22" t="s">
        <v>929</v>
      </c>
      <c r="B2" s="77" t="s">
        <v>930</v>
      </c>
      <c r="D2" s="107"/>
    </row>
    <row r="3" spans="1:9" ht="12">
      <c r="A3" s="20" t="s">
        <v>932</v>
      </c>
      <c r="B3" s="10" t="s">
        <v>933</v>
      </c>
      <c r="C3" s="11" t="s">
        <v>934</v>
      </c>
      <c r="D3" s="107">
        <v>1.1</v>
      </c>
      <c r="E3" s="78">
        <v>0</v>
      </c>
      <c r="F3" s="25">
        <f>D3-(D3*E3)</f>
        <v>1.1</v>
      </c>
      <c r="G3" s="16" t="s">
        <v>941</v>
      </c>
      <c r="H3" s="16">
        <v>2005</v>
      </c>
      <c r="I3" s="15">
        <v>11.1</v>
      </c>
    </row>
    <row r="4" spans="1:9" ht="12">
      <c r="A4" s="20" t="s">
        <v>935</v>
      </c>
      <c r="B4" s="10" t="s">
        <v>936</v>
      </c>
      <c r="C4" s="11" t="s">
        <v>934</v>
      </c>
      <c r="D4" s="107">
        <v>1.85</v>
      </c>
      <c r="E4" s="78">
        <v>0</v>
      </c>
      <c r="F4" s="25">
        <f>D4-(D4*E4)</f>
        <v>1.85</v>
      </c>
      <c r="G4" s="16" t="s">
        <v>941</v>
      </c>
      <c r="H4" s="16">
        <v>2005</v>
      </c>
      <c r="I4" s="15">
        <v>12.1</v>
      </c>
    </row>
    <row r="5" spans="1:9" ht="12">
      <c r="A5" s="18" t="s">
        <v>937</v>
      </c>
      <c r="B5" s="77" t="s">
        <v>938</v>
      </c>
      <c r="C5" s="17"/>
      <c r="D5" s="99"/>
      <c r="E5" s="79"/>
      <c r="G5" s="16"/>
      <c r="H5" s="16"/>
      <c r="I5" s="13"/>
    </row>
    <row r="6" spans="1:9" ht="12">
      <c r="A6" s="11" t="s">
        <v>939</v>
      </c>
      <c r="B6" s="10" t="s">
        <v>940</v>
      </c>
      <c r="C6" s="11" t="s">
        <v>934</v>
      </c>
      <c r="D6" s="99">
        <v>58</v>
      </c>
      <c r="E6" s="78">
        <v>0</v>
      </c>
      <c r="F6" s="25">
        <f>D6-(D6*E6)</f>
        <v>58</v>
      </c>
      <c r="G6" s="16" t="s">
        <v>941</v>
      </c>
      <c r="H6" s="16">
        <v>2005</v>
      </c>
      <c r="I6" s="80" t="s">
        <v>942</v>
      </c>
    </row>
    <row r="7" spans="1:9" ht="12">
      <c r="A7" s="11" t="s">
        <v>943</v>
      </c>
      <c r="B7" s="10" t="s">
        <v>944</v>
      </c>
      <c r="C7" s="11" t="s">
        <v>934</v>
      </c>
      <c r="D7" s="99">
        <v>64.5</v>
      </c>
      <c r="E7" s="78">
        <v>0</v>
      </c>
      <c r="F7" s="25">
        <f>D7-(D7*E7)</f>
        <v>64.5</v>
      </c>
      <c r="G7" s="16" t="s">
        <v>941</v>
      </c>
      <c r="H7" s="16">
        <v>2005</v>
      </c>
      <c r="I7" s="80" t="s">
        <v>942</v>
      </c>
    </row>
    <row r="8" spans="1:9" ht="12">
      <c r="A8" s="11" t="s">
        <v>945</v>
      </c>
      <c r="B8" s="10" t="s">
        <v>946</v>
      </c>
      <c r="C8" s="11" t="s">
        <v>934</v>
      </c>
      <c r="D8" s="99">
        <v>102.6</v>
      </c>
      <c r="E8" s="78">
        <v>0</v>
      </c>
      <c r="F8" s="25">
        <f>D8-(D8*E8)</f>
        <v>102.6</v>
      </c>
      <c r="G8" s="16" t="s">
        <v>941</v>
      </c>
      <c r="H8" s="16">
        <v>2005</v>
      </c>
      <c r="I8" s="80" t="s">
        <v>942</v>
      </c>
    </row>
    <row r="9" spans="1:9" ht="12">
      <c r="A9" s="18" t="s">
        <v>947</v>
      </c>
      <c r="B9" s="77" t="s">
        <v>948</v>
      </c>
      <c r="C9" s="17"/>
      <c r="D9" s="99"/>
      <c r="E9" s="79"/>
      <c r="G9" s="16"/>
      <c r="H9" s="16"/>
      <c r="I9" s="13"/>
    </row>
    <row r="10" spans="1:9" ht="12">
      <c r="A10" s="11" t="s">
        <v>949</v>
      </c>
      <c r="B10" s="10" t="s">
        <v>950</v>
      </c>
      <c r="C10" s="11" t="s">
        <v>934</v>
      </c>
      <c r="D10" s="99">
        <v>140.2</v>
      </c>
      <c r="E10" s="78">
        <v>0</v>
      </c>
      <c r="F10" s="25">
        <f>D10-(D10*E10)</f>
        <v>140.2</v>
      </c>
      <c r="G10" s="16" t="s">
        <v>941</v>
      </c>
      <c r="H10" s="16">
        <v>2005</v>
      </c>
      <c r="I10" s="80" t="s">
        <v>942</v>
      </c>
    </row>
    <row r="11" spans="1:9" ht="12">
      <c r="A11" s="11" t="s">
        <v>1599</v>
      </c>
      <c r="B11" s="10" t="s">
        <v>951</v>
      </c>
      <c r="C11" s="11" t="s">
        <v>934</v>
      </c>
      <c r="D11" s="99">
        <v>117.1</v>
      </c>
      <c r="E11" s="78">
        <v>0</v>
      </c>
      <c r="F11" s="25">
        <f>D11-(D11*E11)</f>
        <v>117.1</v>
      </c>
      <c r="G11" s="16" t="s">
        <v>941</v>
      </c>
      <c r="H11" s="16">
        <v>2005</v>
      </c>
      <c r="I11" s="80" t="s">
        <v>942</v>
      </c>
    </row>
    <row r="12" spans="1:9" ht="12">
      <c r="A12" s="18" t="s">
        <v>952</v>
      </c>
      <c r="B12" s="19" t="s">
        <v>953</v>
      </c>
      <c r="C12" s="17"/>
      <c r="D12" s="99"/>
      <c r="E12" s="79"/>
      <c r="G12" s="16"/>
      <c r="H12" s="16"/>
      <c r="I12" s="23"/>
    </row>
    <row r="13" spans="1:9" ht="12">
      <c r="A13" s="11" t="s">
        <v>954</v>
      </c>
      <c r="B13" s="80" t="s">
        <v>955</v>
      </c>
      <c r="C13" s="11" t="s">
        <v>934</v>
      </c>
      <c r="D13" s="99">
        <v>5.1</v>
      </c>
      <c r="E13" s="78">
        <v>0</v>
      </c>
      <c r="F13" s="25">
        <f>D13-(D13*E13)</f>
        <v>5.1</v>
      </c>
      <c r="G13" s="16" t="s">
        <v>941</v>
      </c>
      <c r="H13" s="16">
        <v>2005</v>
      </c>
      <c r="I13" s="15">
        <v>9.5</v>
      </c>
    </row>
    <row r="14" spans="1:9" ht="12">
      <c r="A14" s="11" t="s">
        <v>1600</v>
      </c>
      <c r="B14" s="80" t="s">
        <v>1601</v>
      </c>
      <c r="C14" s="11" t="s">
        <v>934</v>
      </c>
      <c r="D14" s="99">
        <v>7.8</v>
      </c>
      <c r="E14" s="78">
        <v>0</v>
      </c>
      <c r="F14" s="25">
        <f>D14-(D14*E14)</f>
        <v>7.8</v>
      </c>
      <c r="G14" s="16" t="s">
        <v>941</v>
      </c>
      <c r="H14" s="16">
        <v>2005</v>
      </c>
      <c r="I14" s="15">
        <v>12.8</v>
      </c>
    </row>
    <row r="15" spans="1:9" ht="12">
      <c r="A15" s="18" t="s">
        <v>956</v>
      </c>
      <c r="B15" s="81" t="s">
        <v>957</v>
      </c>
      <c r="C15" s="17"/>
      <c r="D15" s="99"/>
      <c r="E15" s="79"/>
      <c r="G15" s="16"/>
      <c r="H15" s="16"/>
      <c r="I15" s="23"/>
    </row>
    <row r="16" spans="1:9" ht="12">
      <c r="A16" s="11" t="s">
        <v>958</v>
      </c>
      <c r="B16" s="80" t="s">
        <v>959</v>
      </c>
      <c r="C16" s="17" t="s">
        <v>871</v>
      </c>
      <c r="D16" s="99">
        <v>1</v>
      </c>
      <c r="E16" s="79"/>
      <c r="F16" s="25">
        <f>D16-(D16*E16)</f>
        <v>1</v>
      </c>
      <c r="G16" s="16" t="s">
        <v>142</v>
      </c>
      <c r="H16" s="16">
        <v>2005</v>
      </c>
      <c r="I16" s="23"/>
    </row>
    <row r="17" spans="1:9" ht="12">
      <c r="A17" s="11" t="s">
        <v>960</v>
      </c>
      <c r="B17" s="80" t="s">
        <v>961</v>
      </c>
      <c r="C17" s="11" t="s">
        <v>934</v>
      </c>
      <c r="D17" s="99">
        <v>11.25</v>
      </c>
      <c r="E17" s="78">
        <v>0</v>
      </c>
      <c r="F17" s="25">
        <f>D17-(D17*E17)</f>
        <v>11.25</v>
      </c>
      <c r="G17" s="16" t="s">
        <v>941</v>
      </c>
      <c r="H17" s="16">
        <v>2005</v>
      </c>
      <c r="I17" s="15">
        <v>20.4</v>
      </c>
    </row>
    <row r="18" spans="1:9" ht="12">
      <c r="A18" s="11" t="s">
        <v>962</v>
      </c>
      <c r="B18" s="80" t="s">
        <v>963</v>
      </c>
      <c r="C18" s="11" t="s">
        <v>934</v>
      </c>
      <c r="D18" s="99">
        <v>13.8</v>
      </c>
      <c r="E18" s="78">
        <v>0</v>
      </c>
      <c r="F18" s="25">
        <f>D18-(D18*E18)</f>
        <v>13.8</v>
      </c>
      <c r="G18" s="16" t="s">
        <v>941</v>
      </c>
      <c r="H18" s="16">
        <v>2005</v>
      </c>
      <c r="I18" s="15">
        <v>23.6</v>
      </c>
    </row>
    <row r="19" spans="1:9" ht="12">
      <c r="A19" s="82" t="s">
        <v>964</v>
      </c>
      <c r="B19" s="83" t="s">
        <v>965</v>
      </c>
      <c r="C19" s="84"/>
      <c r="D19" s="107"/>
      <c r="E19" s="78"/>
      <c r="G19" s="85"/>
      <c r="H19" s="85"/>
      <c r="I19" s="85"/>
    </row>
    <row r="20" spans="1:9" ht="12">
      <c r="A20" s="84" t="s">
        <v>966</v>
      </c>
      <c r="B20" s="85" t="s">
        <v>967</v>
      </c>
      <c r="C20" s="84" t="s">
        <v>871</v>
      </c>
      <c r="D20" s="107">
        <v>1</v>
      </c>
      <c r="E20" s="78"/>
      <c r="F20" s="25">
        <f>D20-(D20*E20)</f>
        <v>1</v>
      </c>
      <c r="G20" s="85" t="s">
        <v>142</v>
      </c>
      <c r="H20" s="85" t="s">
        <v>1602</v>
      </c>
      <c r="I20" s="85"/>
    </row>
    <row r="21" spans="1:9" ht="12">
      <c r="A21" s="86" t="s">
        <v>968</v>
      </c>
      <c r="B21" s="80" t="s">
        <v>969</v>
      </c>
      <c r="C21" s="11" t="s">
        <v>934</v>
      </c>
      <c r="D21" s="99">
        <v>0.9</v>
      </c>
      <c r="E21" s="78">
        <v>0</v>
      </c>
      <c r="F21" s="25">
        <f>D21-(D21*E21)</f>
        <v>0.9</v>
      </c>
      <c r="G21" s="16" t="s">
        <v>941</v>
      </c>
      <c r="H21" s="16">
        <v>2005</v>
      </c>
      <c r="I21" s="15">
        <v>8.7</v>
      </c>
    </row>
    <row r="22" spans="1:9" ht="12">
      <c r="A22" s="86" t="s">
        <v>970</v>
      </c>
      <c r="B22" s="80" t="s">
        <v>971</v>
      </c>
      <c r="C22" s="11" t="s">
        <v>934</v>
      </c>
      <c r="D22" s="99">
        <v>0.95</v>
      </c>
      <c r="E22" s="78">
        <v>0</v>
      </c>
      <c r="F22" s="25">
        <f>D22-(D22*E22)</f>
        <v>0.95</v>
      </c>
      <c r="G22" s="16" t="s">
        <v>941</v>
      </c>
      <c r="H22" s="16">
        <v>2005</v>
      </c>
      <c r="I22" s="15">
        <v>8.8</v>
      </c>
    </row>
    <row r="23" spans="1:9" ht="12">
      <c r="A23" s="86" t="s">
        <v>972</v>
      </c>
      <c r="B23" s="80" t="s">
        <v>973</v>
      </c>
      <c r="C23" s="11" t="s">
        <v>934</v>
      </c>
      <c r="D23" s="99">
        <v>1.45</v>
      </c>
      <c r="E23" s="78">
        <v>0</v>
      </c>
      <c r="F23" s="25">
        <f>D23-(D23*E23)</f>
        <v>1.45</v>
      </c>
      <c r="G23" s="16" t="s">
        <v>941</v>
      </c>
      <c r="H23" s="16">
        <v>2005</v>
      </c>
      <c r="I23" s="15">
        <v>9.4</v>
      </c>
    </row>
    <row r="24" spans="1:9" ht="12">
      <c r="A24" s="87" t="s">
        <v>974</v>
      </c>
      <c r="B24" s="81" t="s">
        <v>975</v>
      </c>
      <c r="C24" s="86"/>
      <c r="D24" s="99"/>
      <c r="E24" s="79"/>
      <c r="G24" s="80"/>
      <c r="H24" s="80"/>
      <c r="I24" s="15"/>
    </row>
    <row r="25" spans="1:9" ht="12">
      <c r="A25" s="86" t="s">
        <v>976</v>
      </c>
      <c r="B25" s="80" t="s">
        <v>977</v>
      </c>
      <c r="C25" s="11" t="s">
        <v>934</v>
      </c>
      <c r="D25" s="99">
        <v>1.45</v>
      </c>
      <c r="E25" s="78">
        <v>0</v>
      </c>
      <c r="F25" s="25">
        <f>D25-(D25*E25)</f>
        <v>1.45</v>
      </c>
      <c r="G25" s="16" t="s">
        <v>941</v>
      </c>
      <c r="H25" s="16">
        <v>2005</v>
      </c>
      <c r="I25" s="15">
        <v>5.5</v>
      </c>
    </row>
    <row r="26" spans="1:9" ht="12">
      <c r="A26" s="86" t="s">
        <v>978</v>
      </c>
      <c r="B26" s="80" t="s">
        <v>979</v>
      </c>
      <c r="C26" s="11" t="s">
        <v>934</v>
      </c>
      <c r="D26" s="99">
        <v>2.6</v>
      </c>
      <c r="E26" s="78">
        <v>0</v>
      </c>
      <c r="F26" s="25">
        <f>D26-(D26*E26)</f>
        <v>2.6</v>
      </c>
      <c r="G26" s="16" t="s">
        <v>941</v>
      </c>
      <c r="H26" s="16">
        <v>2005</v>
      </c>
      <c r="I26" s="15">
        <v>6.9</v>
      </c>
    </row>
    <row r="27" spans="1:9" ht="12">
      <c r="A27" s="86" t="s">
        <v>980</v>
      </c>
      <c r="B27" s="80" t="s">
        <v>981</v>
      </c>
      <c r="C27" s="11" t="s">
        <v>934</v>
      </c>
      <c r="D27" s="99">
        <v>4.75</v>
      </c>
      <c r="E27" s="78">
        <v>0</v>
      </c>
      <c r="F27" s="25">
        <f>D27-(D27*E27)</f>
        <v>4.75</v>
      </c>
      <c r="G27" s="16" t="s">
        <v>941</v>
      </c>
      <c r="H27" s="16">
        <v>2005</v>
      </c>
      <c r="I27" s="15">
        <v>9.6</v>
      </c>
    </row>
    <row r="28" spans="1:9" ht="12">
      <c r="A28" s="86" t="s">
        <v>982</v>
      </c>
      <c r="B28" s="80" t="s">
        <v>983</v>
      </c>
      <c r="C28" s="11" t="s">
        <v>934</v>
      </c>
      <c r="D28" s="99">
        <v>6.9</v>
      </c>
      <c r="E28" s="78">
        <v>0</v>
      </c>
      <c r="F28" s="25">
        <f>D28-(D28*E28)</f>
        <v>6.9</v>
      </c>
      <c r="G28" s="16" t="s">
        <v>941</v>
      </c>
      <c r="H28" s="16">
        <v>2005</v>
      </c>
      <c r="I28" s="15">
        <v>12.3</v>
      </c>
    </row>
    <row r="29" spans="1:9" ht="12">
      <c r="A29" s="18" t="s">
        <v>984</v>
      </c>
      <c r="B29" s="19" t="s">
        <v>985</v>
      </c>
      <c r="C29" s="17"/>
      <c r="D29" s="99"/>
      <c r="E29" s="14"/>
      <c r="G29" s="16"/>
      <c r="H29" s="16"/>
      <c r="I29" s="13"/>
    </row>
    <row r="30" spans="1:9" ht="12">
      <c r="A30" s="88" t="s">
        <v>986</v>
      </c>
      <c r="B30" s="19" t="s">
        <v>987</v>
      </c>
      <c r="C30" s="11"/>
      <c r="D30" s="99"/>
      <c r="E30" s="14"/>
      <c r="G30" s="16"/>
      <c r="H30" s="16"/>
      <c r="I30" s="13"/>
    </row>
    <row r="31" spans="1:9" ht="12">
      <c r="A31" s="11" t="s">
        <v>988</v>
      </c>
      <c r="B31" s="16" t="s">
        <v>989</v>
      </c>
      <c r="C31" s="11" t="s">
        <v>990</v>
      </c>
      <c r="D31" s="99">
        <v>16.85</v>
      </c>
      <c r="E31" s="14">
        <v>0</v>
      </c>
      <c r="F31" s="25">
        <f>D31-(D31*E31)</f>
        <v>16.85</v>
      </c>
      <c r="G31" s="16" t="s">
        <v>941</v>
      </c>
      <c r="H31" s="16">
        <v>2005</v>
      </c>
      <c r="I31" s="13">
        <v>33.3</v>
      </c>
    </row>
    <row r="32" spans="1:9" ht="12">
      <c r="A32" s="11" t="s">
        <v>991</v>
      </c>
      <c r="B32" s="16" t="s">
        <v>992</v>
      </c>
      <c r="C32" s="11" t="s">
        <v>990</v>
      </c>
      <c r="D32" s="99">
        <v>19.6</v>
      </c>
      <c r="E32" s="14">
        <v>0</v>
      </c>
      <c r="F32" s="25">
        <f>D32-(D32*E32)</f>
        <v>19.6</v>
      </c>
      <c r="G32" s="16" t="s">
        <v>941</v>
      </c>
      <c r="H32" s="16">
        <v>2005</v>
      </c>
      <c r="I32" s="13">
        <v>37</v>
      </c>
    </row>
    <row r="33" spans="1:9" ht="12">
      <c r="A33" s="18" t="s">
        <v>993</v>
      </c>
      <c r="B33" s="19" t="s">
        <v>994</v>
      </c>
      <c r="C33" s="11"/>
      <c r="D33" s="99"/>
      <c r="E33" s="14"/>
      <c r="G33" s="16"/>
      <c r="H33" s="16"/>
      <c r="I33" s="13"/>
    </row>
    <row r="34" spans="1:9" ht="12">
      <c r="A34" s="11" t="s">
        <v>995</v>
      </c>
      <c r="B34" s="16" t="s">
        <v>996</v>
      </c>
      <c r="C34" s="11" t="s">
        <v>990</v>
      </c>
      <c r="D34" s="99">
        <v>21</v>
      </c>
      <c r="E34" s="14">
        <v>0</v>
      </c>
      <c r="F34" s="25">
        <f>D34-(D34*E34)</f>
        <v>21</v>
      </c>
      <c r="G34" s="16" t="s">
        <v>941</v>
      </c>
      <c r="H34" s="16">
        <v>2005</v>
      </c>
      <c r="I34" s="13">
        <v>34</v>
      </c>
    </row>
    <row r="35" spans="1:9" ht="12">
      <c r="A35" s="11" t="s">
        <v>997</v>
      </c>
      <c r="B35" s="16" t="s">
        <v>998</v>
      </c>
      <c r="C35" s="11" t="s">
        <v>990</v>
      </c>
      <c r="D35" s="99">
        <v>26.4</v>
      </c>
      <c r="E35" s="14">
        <v>0</v>
      </c>
      <c r="F35" s="25">
        <f>D35-(D35*E35)</f>
        <v>26.4</v>
      </c>
      <c r="G35" s="16" t="s">
        <v>941</v>
      </c>
      <c r="H35" s="16">
        <v>2005</v>
      </c>
      <c r="I35" s="13">
        <v>40.7</v>
      </c>
    </row>
    <row r="36" spans="1:9" ht="12">
      <c r="A36" s="11" t="s">
        <v>999</v>
      </c>
      <c r="B36" s="16" t="s">
        <v>1000</v>
      </c>
      <c r="C36" s="11" t="s">
        <v>990</v>
      </c>
      <c r="D36" s="99">
        <v>36.6</v>
      </c>
      <c r="E36" s="14">
        <v>0</v>
      </c>
      <c r="F36" s="25">
        <f>D36-(D36*E36)</f>
        <v>36.6</v>
      </c>
      <c r="G36" s="16" t="s">
        <v>941</v>
      </c>
      <c r="H36" s="16">
        <v>2005</v>
      </c>
      <c r="I36" s="13">
        <v>53</v>
      </c>
    </row>
    <row r="37" spans="1:9" ht="12">
      <c r="A37" s="89" t="s">
        <v>1001</v>
      </c>
      <c r="B37" s="19" t="s">
        <v>1002</v>
      </c>
      <c r="C37" s="11"/>
      <c r="D37" s="99"/>
      <c r="E37" s="14"/>
      <c r="G37" s="16"/>
      <c r="H37" s="16"/>
      <c r="I37" s="13"/>
    </row>
    <row r="38" spans="1:9" ht="12">
      <c r="A38" s="11" t="s">
        <v>1003</v>
      </c>
      <c r="B38" s="90" t="s">
        <v>1004</v>
      </c>
      <c r="C38" s="11" t="s">
        <v>990</v>
      </c>
      <c r="D38" s="99">
        <v>26.1</v>
      </c>
      <c r="E38" s="14">
        <v>0</v>
      </c>
      <c r="F38" s="25">
        <f>D38-(D38*E38)</f>
        <v>26.1</v>
      </c>
      <c r="G38" s="16" t="s">
        <v>941</v>
      </c>
      <c r="H38" s="16">
        <v>2005</v>
      </c>
      <c r="I38" s="13">
        <v>40.4</v>
      </c>
    </row>
    <row r="39" spans="1:9" ht="12">
      <c r="A39" s="11" t="s">
        <v>1005</v>
      </c>
      <c r="B39" s="90" t="s">
        <v>1006</v>
      </c>
      <c r="C39" s="11" t="s">
        <v>990</v>
      </c>
      <c r="D39" s="99">
        <v>32.3</v>
      </c>
      <c r="E39" s="14">
        <v>0</v>
      </c>
      <c r="F39" s="25">
        <f>D39-(D39*E39)</f>
        <v>32.3</v>
      </c>
      <c r="G39" s="16" t="s">
        <v>941</v>
      </c>
      <c r="H39" s="16">
        <v>2005</v>
      </c>
      <c r="I39" s="13">
        <v>47.9</v>
      </c>
    </row>
    <row r="40" spans="1:9" ht="12">
      <c r="A40" s="11" t="s">
        <v>1007</v>
      </c>
      <c r="B40" s="90" t="s">
        <v>1008</v>
      </c>
      <c r="C40" s="11" t="s">
        <v>990</v>
      </c>
      <c r="D40" s="99">
        <v>36.95</v>
      </c>
      <c r="E40" s="14">
        <v>0</v>
      </c>
      <c r="F40" s="25">
        <f>D40-(D40*E40)</f>
        <v>36.95</v>
      </c>
      <c r="G40" s="16" t="s">
        <v>941</v>
      </c>
      <c r="H40" s="16">
        <v>2005</v>
      </c>
      <c r="I40" s="13">
        <v>53.5</v>
      </c>
    </row>
    <row r="41" spans="1:9" ht="12">
      <c r="A41" s="18" t="s">
        <v>1009</v>
      </c>
      <c r="B41" s="18" t="s">
        <v>1010</v>
      </c>
      <c r="C41" s="11"/>
      <c r="D41" s="99"/>
      <c r="E41" s="79"/>
      <c r="G41" s="16"/>
      <c r="H41" s="16"/>
      <c r="I41" s="13"/>
    </row>
    <row r="42" spans="1:9" ht="12" customHeight="1">
      <c r="A42" s="11" t="s">
        <v>1011</v>
      </c>
      <c r="B42" s="11" t="s">
        <v>1012</v>
      </c>
      <c r="C42" s="11" t="s">
        <v>934</v>
      </c>
      <c r="D42" s="99">
        <v>23.2</v>
      </c>
      <c r="E42" s="78">
        <v>0.2</v>
      </c>
      <c r="F42" s="25">
        <f aca="true" t="shared" si="0" ref="F42:F52">D42-(D42*E42)</f>
        <v>18.56</v>
      </c>
      <c r="G42" s="16" t="s">
        <v>941</v>
      </c>
      <c r="H42" s="16">
        <v>2005</v>
      </c>
      <c r="I42" s="13">
        <v>112</v>
      </c>
    </row>
    <row r="43" spans="1:9" s="70" customFormat="1" ht="12">
      <c r="A43" s="91" t="s">
        <v>1013</v>
      </c>
      <c r="B43" s="91" t="s">
        <v>1014</v>
      </c>
      <c r="C43" s="11" t="s">
        <v>934</v>
      </c>
      <c r="D43" s="99">
        <v>36.95</v>
      </c>
      <c r="E43" s="78">
        <v>0</v>
      </c>
      <c r="F43" s="25">
        <f t="shared" si="0"/>
        <v>36.95</v>
      </c>
      <c r="G43" s="16" t="s">
        <v>941</v>
      </c>
      <c r="H43" s="16">
        <v>2005</v>
      </c>
      <c r="I43" s="92">
        <v>129</v>
      </c>
    </row>
    <row r="44" spans="1:9" s="70" customFormat="1" ht="12">
      <c r="A44" s="91" t="s">
        <v>1603</v>
      </c>
      <c r="B44" s="91" t="s">
        <v>1604</v>
      </c>
      <c r="C44" s="11" t="s">
        <v>934</v>
      </c>
      <c r="D44" s="99">
        <v>47.45</v>
      </c>
      <c r="E44" s="78">
        <v>0</v>
      </c>
      <c r="F44" s="25">
        <f t="shared" si="0"/>
        <v>47.45</v>
      </c>
      <c r="G44" s="16" t="s">
        <v>941</v>
      </c>
      <c r="H44" s="16">
        <v>2005</v>
      </c>
      <c r="I44" s="92">
        <v>142</v>
      </c>
    </row>
    <row r="45" spans="1:9" s="70" customFormat="1" ht="12">
      <c r="A45" s="91" t="s">
        <v>1605</v>
      </c>
      <c r="B45" s="91" t="s">
        <v>1606</v>
      </c>
      <c r="C45" s="11" t="s">
        <v>934</v>
      </c>
      <c r="D45" s="99">
        <v>62.15</v>
      </c>
      <c r="E45" s="78">
        <v>0</v>
      </c>
      <c r="F45" s="25">
        <f t="shared" si="0"/>
        <v>62.15</v>
      </c>
      <c r="G45" s="16" t="s">
        <v>941</v>
      </c>
      <c r="H45" s="16">
        <v>2005</v>
      </c>
      <c r="I45" s="92">
        <v>160</v>
      </c>
    </row>
    <row r="46" spans="1:9" s="70" customFormat="1" ht="12">
      <c r="A46" s="91" t="s">
        <v>1607</v>
      </c>
      <c r="B46" s="91" t="s">
        <v>1608</v>
      </c>
      <c r="C46" s="11" t="s">
        <v>934</v>
      </c>
      <c r="D46" s="99">
        <v>69.75</v>
      </c>
      <c r="E46" s="78">
        <v>0</v>
      </c>
      <c r="F46" s="25">
        <f t="shared" si="0"/>
        <v>69.75</v>
      </c>
      <c r="G46" s="16" t="s">
        <v>941</v>
      </c>
      <c r="H46" s="16">
        <v>2005</v>
      </c>
      <c r="I46" s="92">
        <v>181</v>
      </c>
    </row>
    <row r="47" spans="1:9" ht="12">
      <c r="A47" s="11" t="s">
        <v>1015</v>
      </c>
      <c r="B47" s="11" t="s">
        <v>1016</v>
      </c>
      <c r="C47" s="11" t="s">
        <v>934</v>
      </c>
      <c r="D47" s="99">
        <v>87.6</v>
      </c>
      <c r="E47" s="78">
        <v>0</v>
      </c>
      <c r="F47" s="25">
        <f t="shared" si="0"/>
        <v>87.6</v>
      </c>
      <c r="G47" s="16" t="s">
        <v>941</v>
      </c>
      <c r="H47" s="16">
        <v>2005</v>
      </c>
      <c r="I47" s="13">
        <v>203</v>
      </c>
    </row>
    <row r="48" spans="1:9" ht="12">
      <c r="A48" s="11" t="s">
        <v>1609</v>
      </c>
      <c r="B48" s="11" t="s">
        <v>1610</v>
      </c>
      <c r="C48" s="11" t="s">
        <v>934</v>
      </c>
      <c r="D48" s="99">
        <v>96.4</v>
      </c>
      <c r="E48" s="78">
        <v>0</v>
      </c>
      <c r="F48" s="25">
        <f t="shared" si="0"/>
        <v>96.4</v>
      </c>
      <c r="G48" s="16" t="s">
        <v>941</v>
      </c>
      <c r="H48" s="16">
        <v>2005</v>
      </c>
      <c r="I48" s="13">
        <v>213</v>
      </c>
    </row>
    <row r="49" spans="1:9" ht="12">
      <c r="A49" s="11" t="s">
        <v>1017</v>
      </c>
      <c r="B49" s="11" t="s">
        <v>1018</v>
      </c>
      <c r="C49" s="11" t="s">
        <v>934</v>
      </c>
      <c r="D49" s="99">
        <v>99.3</v>
      </c>
      <c r="E49" s="78">
        <v>0</v>
      </c>
      <c r="F49" s="25">
        <f t="shared" si="0"/>
        <v>99.3</v>
      </c>
      <c r="G49" s="16" t="s">
        <v>941</v>
      </c>
      <c r="H49" s="16">
        <v>2005</v>
      </c>
      <c r="I49" s="13">
        <v>218</v>
      </c>
    </row>
    <row r="50" spans="1:9" ht="12">
      <c r="A50" s="11" t="s">
        <v>1019</v>
      </c>
      <c r="B50" s="11" t="s">
        <v>1020</v>
      </c>
      <c r="C50" s="11" t="s">
        <v>934</v>
      </c>
      <c r="D50" s="99">
        <v>117.2</v>
      </c>
      <c r="E50" s="78">
        <v>0</v>
      </c>
      <c r="F50" s="25">
        <f t="shared" si="0"/>
        <v>117.2</v>
      </c>
      <c r="G50" s="16" t="s">
        <v>941</v>
      </c>
      <c r="H50" s="16">
        <v>2005</v>
      </c>
      <c r="I50" s="13">
        <v>239</v>
      </c>
    </row>
    <row r="51" spans="1:9" ht="12">
      <c r="A51" s="11" t="s">
        <v>1021</v>
      </c>
      <c r="B51" s="11" t="s">
        <v>1022</v>
      </c>
      <c r="C51" s="11" t="s">
        <v>934</v>
      </c>
      <c r="D51" s="99">
        <v>140</v>
      </c>
      <c r="E51" s="78">
        <v>0</v>
      </c>
      <c r="F51" s="25">
        <f t="shared" si="0"/>
        <v>140</v>
      </c>
      <c r="G51" s="16" t="s">
        <v>941</v>
      </c>
      <c r="H51" s="16">
        <v>2005</v>
      </c>
      <c r="I51" s="13">
        <v>268</v>
      </c>
    </row>
    <row r="52" spans="1:9" ht="12">
      <c r="A52" s="11" t="s">
        <v>1611</v>
      </c>
      <c r="B52" s="11" t="s">
        <v>1612</v>
      </c>
      <c r="C52" s="11" t="s">
        <v>934</v>
      </c>
      <c r="D52" s="99">
        <v>170.6</v>
      </c>
      <c r="E52" s="78">
        <v>0</v>
      </c>
      <c r="F52" s="25">
        <f t="shared" si="0"/>
        <v>170.6</v>
      </c>
      <c r="G52" s="16" t="s">
        <v>941</v>
      </c>
      <c r="H52" s="16">
        <v>2005</v>
      </c>
      <c r="I52" s="13">
        <v>305</v>
      </c>
    </row>
    <row r="53" spans="1:9" ht="12">
      <c r="A53" s="18" t="s">
        <v>1023</v>
      </c>
      <c r="B53" s="18" t="s">
        <v>1024</v>
      </c>
      <c r="C53" s="11"/>
      <c r="D53" s="99"/>
      <c r="E53" s="79"/>
      <c r="G53" s="16"/>
      <c r="H53" s="16"/>
      <c r="I53" s="13"/>
    </row>
    <row r="54" spans="1:9" ht="12">
      <c r="A54" s="11" t="s">
        <v>1613</v>
      </c>
      <c r="B54" s="17" t="s">
        <v>1614</v>
      </c>
      <c r="C54" s="11" t="s">
        <v>934</v>
      </c>
      <c r="D54" s="99">
        <v>68.05</v>
      </c>
      <c r="E54" s="78">
        <v>0</v>
      </c>
      <c r="F54" s="25">
        <f>D54-(D54*E54)</f>
        <v>68.05</v>
      </c>
      <c r="G54" s="16" t="s">
        <v>941</v>
      </c>
      <c r="H54" s="16">
        <v>2005</v>
      </c>
      <c r="I54" s="13">
        <v>168</v>
      </c>
    </row>
    <row r="55" spans="1:9" ht="12">
      <c r="A55" s="11" t="s">
        <v>1025</v>
      </c>
      <c r="B55" s="17" t="s">
        <v>1026</v>
      </c>
      <c r="C55" s="11" t="s">
        <v>934</v>
      </c>
      <c r="D55" s="99">
        <v>87.15</v>
      </c>
      <c r="E55" s="78">
        <v>0</v>
      </c>
      <c r="F55" s="25">
        <f>D55-(D55*E55)</f>
        <v>87.15</v>
      </c>
      <c r="G55" s="16" t="s">
        <v>941</v>
      </c>
      <c r="H55" s="16">
        <v>2005</v>
      </c>
      <c r="I55" s="13">
        <v>191</v>
      </c>
    </row>
    <row r="56" spans="1:9" ht="12">
      <c r="A56" s="11" t="s">
        <v>1027</v>
      </c>
      <c r="B56" s="17" t="s">
        <v>1028</v>
      </c>
      <c r="C56" s="11" t="s">
        <v>934</v>
      </c>
      <c r="D56" s="99">
        <v>82.45</v>
      </c>
      <c r="E56" s="78">
        <v>0</v>
      </c>
      <c r="F56" s="25">
        <f>D56-(D56*E56)</f>
        <v>82.45</v>
      </c>
      <c r="G56" s="16" t="s">
        <v>941</v>
      </c>
      <c r="H56" s="16">
        <v>2005</v>
      </c>
      <c r="I56" s="13">
        <v>196</v>
      </c>
    </row>
    <row r="57" spans="1:9" ht="12">
      <c r="A57" s="11" t="s">
        <v>1029</v>
      </c>
      <c r="B57" s="17" t="s">
        <v>1030</v>
      </c>
      <c r="C57" s="11" t="s">
        <v>934</v>
      </c>
      <c r="D57" s="99">
        <v>100.2</v>
      </c>
      <c r="E57" s="78">
        <v>0</v>
      </c>
      <c r="F57" s="25">
        <f>D57-(D57*E57)</f>
        <v>100.2</v>
      </c>
      <c r="G57" s="16" t="s">
        <v>941</v>
      </c>
      <c r="H57" s="16">
        <v>2005</v>
      </c>
      <c r="I57" s="13">
        <v>218</v>
      </c>
    </row>
    <row r="58" spans="1:9" ht="12">
      <c r="A58" s="11" t="s">
        <v>1031</v>
      </c>
      <c r="B58" s="17" t="s">
        <v>1032</v>
      </c>
      <c r="C58" s="11" t="s">
        <v>934</v>
      </c>
      <c r="D58" s="99">
        <v>114.9</v>
      </c>
      <c r="E58" s="78">
        <v>0</v>
      </c>
      <c r="F58" s="25">
        <f>D58-(D58*E58)</f>
        <v>114.9</v>
      </c>
      <c r="G58" s="16" t="s">
        <v>941</v>
      </c>
      <c r="H58" s="16">
        <v>2005</v>
      </c>
      <c r="I58" s="13">
        <v>237</v>
      </c>
    </row>
    <row r="59" spans="1:9" ht="12">
      <c r="A59" s="18" t="s">
        <v>1033</v>
      </c>
      <c r="B59" s="38" t="s">
        <v>1034</v>
      </c>
      <c r="C59" s="11"/>
      <c r="D59" s="99"/>
      <c r="E59" s="79"/>
      <c r="G59" s="16"/>
      <c r="H59" s="16"/>
      <c r="I59" s="13"/>
    </row>
    <row r="60" spans="1:9" ht="12">
      <c r="A60" s="11" t="s">
        <v>1035</v>
      </c>
      <c r="B60" s="17" t="s">
        <v>1036</v>
      </c>
      <c r="C60" s="11" t="s">
        <v>934</v>
      </c>
      <c r="D60" s="99">
        <v>72.1</v>
      </c>
      <c r="E60" s="78">
        <v>0</v>
      </c>
      <c r="F60" s="25">
        <f>D60-(D60*E60)</f>
        <v>72.1</v>
      </c>
      <c r="G60" s="16" t="s">
        <v>941</v>
      </c>
      <c r="H60" s="16">
        <v>2005</v>
      </c>
      <c r="I60" s="13">
        <v>173</v>
      </c>
    </row>
    <row r="61" spans="1:9" ht="12">
      <c r="A61" s="18" t="s">
        <v>1037</v>
      </c>
      <c r="B61" s="38" t="s">
        <v>1038</v>
      </c>
      <c r="C61" s="11"/>
      <c r="D61" s="99"/>
      <c r="E61" s="79"/>
      <c r="G61" s="16"/>
      <c r="H61" s="16"/>
      <c r="I61" s="13"/>
    </row>
    <row r="62" spans="1:9" ht="12">
      <c r="A62" s="11" t="s">
        <v>1039</v>
      </c>
      <c r="B62" s="76" t="s">
        <v>1040</v>
      </c>
      <c r="C62" s="11" t="s">
        <v>934</v>
      </c>
      <c r="D62" s="99">
        <v>100.2</v>
      </c>
      <c r="E62" s="78">
        <v>0</v>
      </c>
      <c r="F62" s="25">
        <f>D62-(D62*E62)</f>
        <v>100.2</v>
      </c>
      <c r="G62" s="16" t="s">
        <v>941</v>
      </c>
      <c r="H62" s="16">
        <v>2005</v>
      </c>
      <c r="I62" s="13">
        <v>212</v>
      </c>
    </row>
    <row r="63" spans="1:9" ht="12">
      <c r="A63" s="11" t="s">
        <v>1041</v>
      </c>
      <c r="B63" s="76" t="s">
        <v>1042</v>
      </c>
      <c r="C63" s="11" t="s">
        <v>934</v>
      </c>
      <c r="D63" s="99">
        <v>131.3</v>
      </c>
      <c r="E63" s="78">
        <v>0</v>
      </c>
      <c r="F63" s="25">
        <f>D63-(D63*E63)</f>
        <v>131.3</v>
      </c>
      <c r="G63" s="16" t="s">
        <v>941</v>
      </c>
      <c r="H63" s="16">
        <v>2005</v>
      </c>
      <c r="I63" s="13">
        <v>256</v>
      </c>
    </row>
    <row r="64" spans="1:9" ht="12">
      <c r="A64" s="18" t="s">
        <v>1043</v>
      </c>
      <c r="B64" s="38" t="s">
        <v>1044</v>
      </c>
      <c r="C64" s="11"/>
      <c r="D64" s="99"/>
      <c r="E64" s="79"/>
      <c r="G64" s="16"/>
      <c r="H64" s="16"/>
      <c r="I64" s="13"/>
    </row>
    <row r="65" spans="1:9" ht="12">
      <c r="A65" s="11" t="s">
        <v>1615</v>
      </c>
      <c r="B65" s="11" t="s">
        <v>1616</v>
      </c>
      <c r="C65" s="11" t="s">
        <v>934</v>
      </c>
      <c r="D65" s="99">
        <v>73.8</v>
      </c>
      <c r="E65" s="78">
        <v>0</v>
      </c>
      <c r="F65" s="25">
        <f>D65-(D65*E65)</f>
        <v>73.8</v>
      </c>
      <c r="G65" s="16" t="s">
        <v>941</v>
      </c>
      <c r="H65" s="16">
        <v>2005</v>
      </c>
      <c r="I65" s="13">
        <v>179</v>
      </c>
    </row>
    <row r="66" spans="1:9" ht="12">
      <c r="A66" s="11" t="s">
        <v>1045</v>
      </c>
      <c r="B66" s="11" t="s">
        <v>1046</v>
      </c>
      <c r="C66" s="11" t="s">
        <v>934</v>
      </c>
      <c r="D66" s="99">
        <v>103.5</v>
      </c>
      <c r="E66" s="78">
        <v>0</v>
      </c>
      <c r="F66" s="25">
        <f>D66-(D66*E66)</f>
        <v>103.5</v>
      </c>
      <c r="G66" s="16" t="s">
        <v>941</v>
      </c>
      <c r="H66" s="16">
        <v>2005</v>
      </c>
      <c r="I66" s="13">
        <v>216</v>
      </c>
    </row>
    <row r="67" spans="1:9" ht="12">
      <c r="A67" s="18" t="s">
        <v>1047</v>
      </c>
      <c r="B67" s="18" t="s">
        <v>1048</v>
      </c>
      <c r="C67" s="11"/>
      <c r="D67" s="99"/>
      <c r="E67" s="79"/>
      <c r="G67" s="16"/>
      <c r="H67" s="16"/>
      <c r="I67" s="13"/>
    </row>
    <row r="68" spans="1:9" ht="12">
      <c r="A68" s="11" t="s">
        <v>1049</v>
      </c>
      <c r="B68" s="17" t="s">
        <v>1050</v>
      </c>
      <c r="C68" s="11" t="s">
        <v>934</v>
      </c>
      <c r="D68" s="99">
        <v>114</v>
      </c>
      <c r="E68" s="78">
        <v>0</v>
      </c>
      <c r="F68" s="25">
        <f>D68-(D68*E68)</f>
        <v>114</v>
      </c>
      <c r="G68" s="16" t="s">
        <v>941</v>
      </c>
      <c r="H68" s="16">
        <v>2005</v>
      </c>
      <c r="I68" s="13">
        <v>239</v>
      </c>
    </row>
    <row r="69" spans="1:9" ht="12">
      <c r="A69" s="11" t="s">
        <v>1617</v>
      </c>
      <c r="B69" s="17" t="s">
        <v>1618</v>
      </c>
      <c r="C69" s="11" t="s">
        <v>934</v>
      </c>
      <c r="D69" s="99">
        <v>170.3</v>
      </c>
      <c r="E69" s="78">
        <v>0</v>
      </c>
      <c r="F69" s="25">
        <f>D69-(D69*E69)</f>
        <v>170.3</v>
      </c>
      <c r="G69" s="16" t="s">
        <v>941</v>
      </c>
      <c r="H69" s="16">
        <v>2005</v>
      </c>
      <c r="I69" s="13">
        <v>308</v>
      </c>
    </row>
    <row r="70" spans="1:9" ht="12">
      <c r="A70" s="18" t="s">
        <v>1051</v>
      </c>
      <c r="B70" s="38" t="s">
        <v>1052</v>
      </c>
      <c r="C70" s="11"/>
      <c r="D70" s="99"/>
      <c r="E70" s="79"/>
      <c r="G70" s="16"/>
      <c r="H70" s="16"/>
      <c r="I70" s="13"/>
    </row>
    <row r="71" spans="1:9" ht="12">
      <c r="A71" s="11" t="s">
        <v>1053</v>
      </c>
      <c r="B71" s="17" t="s">
        <v>1054</v>
      </c>
      <c r="C71" s="11" t="s">
        <v>934</v>
      </c>
      <c r="D71" s="99">
        <v>11.85</v>
      </c>
      <c r="E71" s="78">
        <v>0</v>
      </c>
      <c r="F71" s="25">
        <f>D71-(D71*E71)</f>
        <v>11.85</v>
      </c>
      <c r="G71" s="16" t="s">
        <v>941</v>
      </c>
      <c r="H71" s="16">
        <v>2005</v>
      </c>
      <c r="I71" s="13">
        <v>21.1</v>
      </c>
    </row>
    <row r="72" spans="1:9" ht="12">
      <c r="A72" s="18" t="s">
        <v>1055</v>
      </c>
      <c r="B72" s="38" t="s">
        <v>1056</v>
      </c>
      <c r="C72" s="11"/>
      <c r="D72" s="99"/>
      <c r="E72" s="79"/>
      <c r="G72" s="16"/>
      <c r="H72" s="16"/>
      <c r="I72" s="13"/>
    </row>
    <row r="73" spans="1:9" ht="12">
      <c r="A73" s="11" t="s">
        <v>1057</v>
      </c>
      <c r="B73" s="17" t="s">
        <v>1058</v>
      </c>
      <c r="C73" s="11" t="s">
        <v>934</v>
      </c>
      <c r="D73" s="99">
        <v>7.6</v>
      </c>
      <c r="E73" s="78">
        <v>0</v>
      </c>
      <c r="F73" s="25">
        <f>D73-(D73*E73)</f>
        <v>7.6</v>
      </c>
      <c r="G73" s="16" t="s">
        <v>941</v>
      </c>
      <c r="H73" s="16">
        <v>2005</v>
      </c>
      <c r="I73" s="13">
        <v>82</v>
      </c>
    </row>
    <row r="74" spans="1:9" ht="12">
      <c r="A74" s="11" t="s">
        <v>1059</v>
      </c>
      <c r="B74" s="17" t="s">
        <v>1060</v>
      </c>
      <c r="C74" s="11" t="s">
        <v>934</v>
      </c>
      <c r="D74" s="99">
        <v>10.05</v>
      </c>
      <c r="E74" s="78">
        <v>0</v>
      </c>
      <c r="F74" s="25">
        <f>D74-(D74*E74)</f>
        <v>10.05</v>
      </c>
      <c r="G74" s="16" t="s">
        <v>941</v>
      </c>
      <c r="H74" s="16">
        <v>2005</v>
      </c>
      <c r="I74" s="13">
        <v>84.5</v>
      </c>
    </row>
    <row r="75" spans="1:9" ht="12">
      <c r="A75" s="18" t="s">
        <v>1061</v>
      </c>
      <c r="B75" s="38" t="s">
        <v>1062</v>
      </c>
      <c r="C75" s="11"/>
      <c r="D75" s="99"/>
      <c r="E75" s="79"/>
      <c r="G75" s="16"/>
      <c r="H75" s="16"/>
      <c r="I75" s="13"/>
    </row>
    <row r="76" spans="1:9" ht="12">
      <c r="A76" s="11" t="s">
        <v>1063</v>
      </c>
      <c r="B76" s="17" t="s">
        <v>1064</v>
      </c>
      <c r="C76" s="11" t="s">
        <v>934</v>
      </c>
      <c r="D76" s="99">
        <v>93.95</v>
      </c>
      <c r="E76" s="78">
        <v>0</v>
      </c>
      <c r="F76" s="25">
        <f>D76-(D76*E76)</f>
        <v>93.95</v>
      </c>
      <c r="G76" s="16" t="s">
        <v>941</v>
      </c>
      <c r="H76" s="16">
        <v>2005</v>
      </c>
      <c r="I76" s="13">
        <v>204</v>
      </c>
    </row>
    <row r="77" spans="1:9" ht="12">
      <c r="A77" s="18" t="s">
        <v>1065</v>
      </c>
      <c r="B77" s="38" t="s">
        <v>1066</v>
      </c>
      <c r="C77" s="11"/>
      <c r="D77" s="99"/>
      <c r="E77" s="79"/>
      <c r="G77" s="16"/>
      <c r="H77" s="16"/>
      <c r="I77" s="13"/>
    </row>
    <row r="78" spans="1:9" ht="12">
      <c r="A78" s="11" t="s">
        <v>1067</v>
      </c>
      <c r="B78" s="17" t="s">
        <v>1068</v>
      </c>
      <c r="C78" s="11" t="s">
        <v>934</v>
      </c>
      <c r="D78" s="99">
        <v>24.1</v>
      </c>
      <c r="E78" s="78">
        <v>0</v>
      </c>
      <c r="F78" s="25">
        <f>D78-(D78*E78)</f>
        <v>24.1</v>
      </c>
      <c r="G78" s="16" t="s">
        <v>941</v>
      </c>
      <c r="H78" s="16">
        <v>2005</v>
      </c>
      <c r="I78" s="13">
        <v>102</v>
      </c>
    </row>
    <row r="79" spans="1:9" ht="12">
      <c r="A79" s="11" t="s">
        <v>1069</v>
      </c>
      <c r="B79" s="17" t="s">
        <v>1070</v>
      </c>
      <c r="C79" s="11" t="s">
        <v>934</v>
      </c>
      <c r="D79" s="99">
        <v>31.7</v>
      </c>
      <c r="E79" s="78">
        <v>0</v>
      </c>
      <c r="F79" s="25">
        <f>D79-(D79*E79)</f>
        <v>31.7</v>
      </c>
      <c r="G79" s="16" t="s">
        <v>941</v>
      </c>
      <c r="H79" s="16">
        <v>2005</v>
      </c>
      <c r="I79" s="13">
        <v>123</v>
      </c>
    </row>
    <row r="80" spans="1:9" ht="12">
      <c r="A80" s="18" t="s">
        <v>1071</v>
      </c>
      <c r="B80" s="38" t="s">
        <v>1072</v>
      </c>
      <c r="C80" s="11"/>
      <c r="D80" s="99"/>
      <c r="E80" s="79"/>
      <c r="G80" s="16"/>
      <c r="H80" s="16"/>
      <c r="I80" s="13"/>
    </row>
    <row r="81" spans="1:9" ht="12">
      <c r="A81" s="11" t="s">
        <v>1073</v>
      </c>
      <c r="B81" s="17" t="s">
        <v>1074</v>
      </c>
      <c r="C81" s="11" t="s">
        <v>934</v>
      </c>
      <c r="D81" s="99">
        <v>41.55</v>
      </c>
      <c r="E81" s="78">
        <v>0</v>
      </c>
      <c r="F81" s="25">
        <f>D81-(D81*E81)</f>
        <v>41.55</v>
      </c>
      <c r="G81" s="16" t="s">
        <v>941</v>
      </c>
      <c r="H81" s="16">
        <v>2005</v>
      </c>
      <c r="I81" s="13">
        <v>139</v>
      </c>
    </row>
    <row r="82" spans="1:9" ht="12">
      <c r="A82" s="11" t="s">
        <v>1619</v>
      </c>
      <c r="B82" s="17" t="s">
        <v>1620</v>
      </c>
      <c r="C82" s="11" t="s">
        <v>934</v>
      </c>
      <c r="D82" s="99">
        <v>52.65</v>
      </c>
      <c r="E82" s="78">
        <v>0</v>
      </c>
      <c r="F82" s="25">
        <f>D82-(D82*E82)</f>
        <v>52.65</v>
      </c>
      <c r="G82" s="16" t="s">
        <v>941</v>
      </c>
      <c r="H82" s="16">
        <v>2005</v>
      </c>
      <c r="I82" s="13">
        <v>153</v>
      </c>
    </row>
    <row r="83" spans="1:9" ht="12">
      <c r="A83" s="11" t="s">
        <v>1075</v>
      </c>
      <c r="B83" s="17" t="s">
        <v>1076</v>
      </c>
      <c r="C83" s="11" t="s">
        <v>934</v>
      </c>
      <c r="D83" s="99">
        <v>86.05</v>
      </c>
      <c r="E83" s="78">
        <v>0</v>
      </c>
      <c r="F83" s="25">
        <f>D83-(D83*E83)</f>
        <v>86.05</v>
      </c>
      <c r="G83" s="16" t="s">
        <v>941</v>
      </c>
      <c r="H83" s="16">
        <v>2005</v>
      </c>
      <c r="I83" s="13">
        <v>194</v>
      </c>
    </row>
    <row r="84" spans="1:9" ht="12">
      <c r="A84" s="18" t="s">
        <v>1077</v>
      </c>
      <c r="B84" s="38" t="s">
        <v>1078</v>
      </c>
      <c r="C84" s="11"/>
      <c r="D84" s="99"/>
      <c r="E84" s="79"/>
      <c r="G84" s="16"/>
      <c r="H84" s="16"/>
      <c r="I84" s="13"/>
    </row>
    <row r="85" spans="1:9" ht="12">
      <c r="A85" s="11" t="s">
        <v>1079</v>
      </c>
      <c r="B85" s="17" t="s">
        <v>1080</v>
      </c>
      <c r="C85" s="11" t="s">
        <v>934</v>
      </c>
      <c r="D85" s="99">
        <v>29.5</v>
      </c>
      <c r="E85" s="78">
        <v>0</v>
      </c>
      <c r="F85" s="25">
        <f>D85-(D85*E85)</f>
        <v>29.5</v>
      </c>
      <c r="G85" s="16" t="s">
        <v>941</v>
      </c>
      <c r="H85" s="16">
        <v>2005</v>
      </c>
      <c r="I85" s="13">
        <v>124</v>
      </c>
    </row>
    <row r="86" spans="1:9" ht="12">
      <c r="A86" s="11" t="s">
        <v>1621</v>
      </c>
      <c r="B86" s="17" t="s">
        <v>1622</v>
      </c>
      <c r="C86" s="11" t="s">
        <v>934</v>
      </c>
      <c r="D86" s="99">
        <v>58.6</v>
      </c>
      <c r="E86" s="78">
        <v>0</v>
      </c>
      <c r="F86" s="25">
        <f>D86-(D86*E86)</f>
        <v>58.6</v>
      </c>
      <c r="G86" s="16" t="s">
        <v>941</v>
      </c>
      <c r="H86" s="16">
        <v>2005</v>
      </c>
      <c r="I86" s="13">
        <v>160</v>
      </c>
    </row>
    <row r="87" spans="1:9" ht="12">
      <c r="A87" s="11" t="s">
        <v>1623</v>
      </c>
      <c r="B87" s="17" t="s">
        <v>1624</v>
      </c>
      <c r="C87" s="11" t="s">
        <v>934</v>
      </c>
      <c r="D87" s="99">
        <v>86.85</v>
      </c>
      <c r="E87" s="78">
        <v>0</v>
      </c>
      <c r="F87" s="25">
        <f>D87-(D87*E87)</f>
        <v>86.85</v>
      </c>
      <c r="G87" s="16" t="s">
        <v>941</v>
      </c>
      <c r="H87" s="16">
        <v>2005</v>
      </c>
      <c r="I87" s="13">
        <v>195</v>
      </c>
    </row>
    <row r="88" spans="1:9" ht="12">
      <c r="A88" s="18" t="s">
        <v>1625</v>
      </c>
      <c r="B88" s="38" t="s">
        <v>1626</v>
      </c>
      <c r="C88" s="11"/>
      <c r="D88" s="99"/>
      <c r="E88" s="78"/>
      <c r="G88" s="16"/>
      <c r="H88" s="16"/>
      <c r="I88" s="13"/>
    </row>
    <row r="89" spans="1:9" ht="12">
      <c r="A89" s="11" t="s">
        <v>1627</v>
      </c>
      <c r="B89" s="17" t="s">
        <v>1628</v>
      </c>
      <c r="C89" s="11" t="s">
        <v>934</v>
      </c>
      <c r="D89" s="99">
        <v>34.2</v>
      </c>
      <c r="E89" s="78">
        <v>0</v>
      </c>
      <c r="F89" s="25">
        <f>D89-(D89*E89)</f>
        <v>34.2</v>
      </c>
      <c r="G89" s="16" t="s">
        <v>941</v>
      </c>
      <c r="H89" s="16">
        <v>2005</v>
      </c>
      <c r="I89" s="13">
        <v>126</v>
      </c>
    </row>
    <row r="90" spans="1:9" ht="12">
      <c r="A90" s="11" t="s">
        <v>1629</v>
      </c>
      <c r="B90" s="17" t="s">
        <v>1630</v>
      </c>
      <c r="C90" s="11" t="s">
        <v>934</v>
      </c>
      <c r="D90" s="99">
        <v>51.3</v>
      </c>
      <c r="E90" s="78">
        <v>0</v>
      </c>
      <c r="F90" s="25">
        <f>D90-(D90*E90)</f>
        <v>51.3</v>
      </c>
      <c r="G90" s="16" t="s">
        <v>941</v>
      </c>
      <c r="H90" s="16">
        <v>2005</v>
      </c>
      <c r="I90" s="13">
        <v>147</v>
      </c>
    </row>
    <row r="91" spans="1:9" ht="12">
      <c r="A91" s="18" t="s">
        <v>1081</v>
      </c>
      <c r="B91" s="38" t="s">
        <v>1082</v>
      </c>
      <c r="C91" s="11"/>
      <c r="D91" s="99"/>
      <c r="E91" s="79"/>
      <c r="G91" s="16"/>
      <c r="H91" s="16"/>
      <c r="I91" s="13"/>
    </row>
    <row r="92" spans="1:9" ht="12">
      <c r="A92" s="11" t="s">
        <v>1083</v>
      </c>
      <c r="B92" s="17" t="s">
        <v>1084</v>
      </c>
      <c r="C92" s="11" t="s">
        <v>934</v>
      </c>
      <c r="D92" s="99">
        <v>0.95</v>
      </c>
      <c r="E92" s="78">
        <v>0</v>
      </c>
      <c r="F92" s="25">
        <f>D92-(D92*E92)</f>
        <v>0.95</v>
      </c>
      <c r="G92" s="16" t="s">
        <v>941</v>
      </c>
      <c r="H92" s="16">
        <v>2005</v>
      </c>
      <c r="I92" s="13">
        <v>4.95</v>
      </c>
    </row>
    <row r="93" spans="1:9" ht="12">
      <c r="A93" s="11" t="s">
        <v>1085</v>
      </c>
      <c r="B93" s="17" t="s">
        <v>1086</v>
      </c>
      <c r="C93" s="11" t="s">
        <v>934</v>
      </c>
      <c r="D93" s="99">
        <v>1.7</v>
      </c>
      <c r="E93" s="78">
        <v>0</v>
      </c>
      <c r="F93" s="25">
        <f>D93-(D93*E93)</f>
        <v>1.7</v>
      </c>
      <c r="G93" s="16" t="s">
        <v>941</v>
      </c>
      <c r="H93" s="16">
        <v>2005</v>
      </c>
      <c r="I93" s="13">
        <v>5.8</v>
      </c>
    </row>
    <row r="94" spans="1:9" ht="12">
      <c r="A94" s="11" t="s">
        <v>1087</v>
      </c>
      <c r="B94" s="17" t="s">
        <v>1088</v>
      </c>
      <c r="C94" s="11" t="s">
        <v>934</v>
      </c>
      <c r="D94" s="99">
        <v>2.9</v>
      </c>
      <c r="E94" s="78">
        <v>0</v>
      </c>
      <c r="F94" s="25">
        <f>D94-(D94*E94)</f>
        <v>2.9</v>
      </c>
      <c r="G94" s="16" t="s">
        <v>941</v>
      </c>
      <c r="H94" s="16">
        <v>2005</v>
      </c>
      <c r="I94" s="13">
        <v>7.3</v>
      </c>
    </row>
    <row r="95" spans="1:9" ht="12">
      <c r="A95" s="18" t="s">
        <v>1089</v>
      </c>
      <c r="B95" s="38" t="s">
        <v>1090</v>
      </c>
      <c r="C95" s="11"/>
      <c r="D95" s="99"/>
      <c r="E95" s="79"/>
      <c r="G95" s="16"/>
      <c r="H95" s="16"/>
      <c r="I95" s="13"/>
    </row>
    <row r="96" spans="1:9" ht="12">
      <c r="A96" s="11" t="s">
        <v>1091</v>
      </c>
      <c r="B96" s="17" t="s">
        <v>1092</v>
      </c>
      <c r="C96" s="11" t="s">
        <v>934</v>
      </c>
      <c r="D96" s="99">
        <v>15.05</v>
      </c>
      <c r="E96" s="78">
        <v>0</v>
      </c>
      <c r="F96" s="25">
        <f>D96-(D96*E96)</f>
        <v>15.05</v>
      </c>
      <c r="G96" s="16" t="s">
        <v>941</v>
      </c>
      <c r="H96" s="16">
        <v>2005</v>
      </c>
      <c r="I96" s="13">
        <v>26.1</v>
      </c>
    </row>
    <row r="97" spans="1:9" ht="12">
      <c r="A97" s="11" t="s">
        <v>1093</v>
      </c>
      <c r="B97" s="17" t="s">
        <v>1094</v>
      </c>
      <c r="C97" s="11" t="s">
        <v>934</v>
      </c>
      <c r="D97" s="99">
        <v>21.05</v>
      </c>
      <c r="E97" s="78">
        <v>0</v>
      </c>
      <c r="F97" s="25">
        <f>D97-(D97*E97)</f>
        <v>21.05</v>
      </c>
      <c r="G97" s="16" t="s">
        <v>941</v>
      </c>
      <c r="H97" s="16">
        <v>2005</v>
      </c>
      <c r="I97" s="13">
        <v>33.5</v>
      </c>
    </row>
    <row r="98" spans="1:9" ht="12">
      <c r="A98" s="18" t="s">
        <v>1095</v>
      </c>
      <c r="B98" s="38" t="s">
        <v>1096</v>
      </c>
      <c r="C98" s="17"/>
      <c r="D98" s="99"/>
      <c r="E98" s="14"/>
      <c r="I98" s="13"/>
    </row>
    <row r="99" spans="1:9" ht="12">
      <c r="A99" s="11" t="s">
        <v>1097</v>
      </c>
      <c r="B99" s="17" t="s">
        <v>1098</v>
      </c>
      <c r="C99" s="11" t="s">
        <v>934</v>
      </c>
      <c r="D99" s="99">
        <v>4.7</v>
      </c>
      <c r="E99" s="21">
        <v>0</v>
      </c>
      <c r="F99" s="25">
        <f>D99-(D99*E99)</f>
        <v>4.7</v>
      </c>
      <c r="G99" s="16" t="s">
        <v>941</v>
      </c>
      <c r="H99" s="16">
        <v>2005</v>
      </c>
      <c r="I99" s="13">
        <v>17.2</v>
      </c>
    </row>
    <row r="100" spans="1:9" ht="12">
      <c r="A100" s="11" t="s">
        <v>1099</v>
      </c>
      <c r="B100" s="17" t="s">
        <v>1100</v>
      </c>
      <c r="C100" s="11" t="s">
        <v>934</v>
      </c>
      <c r="D100" s="99">
        <v>7.3</v>
      </c>
      <c r="E100" s="21">
        <v>0</v>
      </c>
      <c r="F100" s="25">
        <f>D100-(D100*E100)</f>
        <v>7.3</v>
      </c>
      <c r="G100" s="16" t="s">
        <v>941</v>
      </c>
      <c r="H100" s="16">
        <v>2005</v>
      </c>
      <c r="I100" s="13">
        <v>20.4</v>
      </c>
    </row>
    <row r="101" spans="1:9" ht="12">
      <c r="A101" s="11" t="s">
        <v>1101</v>
      </c>
      <c r="B101" s="17" t="s">
        <v>1119</v>
      </c>
      <c r="C101" s="11" t="s">
        <v>934</v>
      </c>
      <c r="D101" s="99">
        <v>8.2</v>
      </c>
      <c r="E101" s="21">
        <v>0</v>
      </c>
      <c r="F101" s="25">
        <f>D101-(D101*E101)</f>
        <v>8.2</v>
      </c>
      <c r="G101" s="16" t="s">
        <v>941</v>
      </c>
      <c r="H101" s="16">
        <v>2005</v>
      </c>
      <c r="I101" s="13">
        <v>21.5</v>
      </c>
    </row>
    <row r="102" spans="1:9" ht="12">
      <c r="A102" s="18" t="s">
        <v>1120</v>
      </c>
      <c r="B102" s="38" t="s">
        <v>1121</v>
      </c>
      <c r="C102" s="17"/>
      <c r="D102" s="99"/>
      <c r="E102" s="14"/>
      <c r="G102" s="16"/>
      <c r="I102" s="13"/>
    </row>
    <row r="103" spans="1:9" ht="12">
      <c r="A103" s="11" t="s">
        <v>1122</v>
      </c>
      <c r="B103" s="17" t="s">
        <v>1123</v>
      </c>
      <c r="C103" s="11" t="s">
        <v>934</v>
      </c>
      <c r="D103" s="99">
        <v>66.4</v>
      </c>
      <c r="F103" s="25">
        <f>D103-(D103*E103)</f>
        <v>66.4</v>
      </c>
      <c r="G103" s="16" t="s">
        <v>941</v>
      </c>
      <c r="H103" s="16">
        <v>2005</v>
      </c>
      <c r="I103" s="13">
        <v>64</v>
      </c>
    </row>
    <row r="104" spans="1:9" ht="12">
      <c r="A104" s="11" t="s">
        <v>1124</v>
      </c>
      <c r="B104" s="17" t="s">
        <v>1125</v>
      </c>
      <c r="C104" s="11" t="s">
        <v>934</v>
      </c>
      <c r="D104" s="99">
        <v>89.9</v>
      </c>
      <c r="E104" s="21">
        <v>0</v>
      </c>
      <c r="F104" s="25">
        <f>D104-(D104*E104)</f>
        <v>89.9</v>
      </c>
      <c r="G104" s="16" t="s">
        <v>941</v>
      </c>
      <c r="H104" s="16">
        <v>2005</v>
      </c>
      <c r="I104" s="13">
        <v>77.5</v>
      </c>
    </row>
    <row r="105" spans="1:9" ht="12">
      <c r="A105" s="11" t="s">
        <v>1126</v>
      </c>
      <c r="B105" s="17" t="s">
        <v>1127</v>
      </c>
      <c r="C105" s="11" t="s">
        <v>934</v>
      </c>
      <c r="D105" s="99">
        <v>108.85</v>
      </c>
      <c r="E105" s="21">
        <v>0</v>
      </c>
      <c r="F105" s="25">
        <f>D105-(D105*E105)</f>
        <v>108.85</v>
      </c>
      <c r="G105" s="16" t="s">
        <v>941</v>
      </c>
      <c r="H105" s="16">
        <v>2005</v>
      </c>
      <c r="I105" s="13">
        <v>86</v>
      </c>
    </row>
    <row r="106" spans="1:9" ht="12">
      <c r="A106" s="11" t="s">
        <v>1128</v>
      </c>
      <c r="B106" s="17" t="s">
        <v>1129</v>
      </c>
      <c r="C106" s="11" t="s">
        <v>934</v>
      </c>
      <c r="D106" s="99">
        <v>138</v>
      </c>
      <c r="E106" s="21">
        <v>0</v>
      </c>
      <c r="F106" s="25">
        <f>D106-(D106*E106)</f>
        <v>138</v>
      </c>
      <c r="G106" s="16" t="s">
        <v>941</v>
      </c>
      <c r="H106" s="16">
        <v>2005</v>
      </c>
      <c r="I106" s="13">
        <v>102</v>
      </c>
    </row>
    <row r="107" spans="1:9" ht="12">
      <c r="A107" s="93" t="s">
        <v>1631</v>
      </c>
      <c r="B107" s="37" t="s">
        <v>1130</v>
      </c>
      <c r="C107" s="11"/>
      <c r="D107" s="99"/>
      <c r="E107" s="14"/>
      <c r="G107" s="16"/>
      <c r="H107" s="16"/>
      <c r="I107" s="13"/>
    </row>
    <row r="108" spans="1:9" ht="12" customHeight="1">
      <c r="A108" s="11" t="s">
        <v>1632</v>
      </c>
      <c r="B108" s="12" t="s">
        <v>1131</v>
      </c>
      <c r="C108" s="11" t="s">
        <v>1132</v>
      </c>
      <c r="D108" s="99">
        <v>4.1</v>
      </c>
      <c r="E108" s="14"/>
      <c r="F108" s="25">
        <f aca="true" t="shared" si="1" ref="F108:F117">D108-(D108*E108)</f>
        <v>4.1</v>
      </c>
      <c r="G108" s="16" t="s">
        <v>941</v>
      </c>
      <c r="H108" s="16">
        <v>2005</v>
      </c>
      <c r="I108" s="13">
        <v>5</v>
      </c>
    </row>
    <row r="109" spans="1:9" ht="12">
      <c r="A109" s="11" t="s">
        <v>1633</v>
      </c>
      <c r="B109" s="12" t="s">
        <v>866</v>
      </c>
      <c r="C109" s="11" t="s">
        <v>871</v>
      </c>
      <c r="D109" s="99">
        <v>300</v>
      </c>
      <c r="E109" s="14"/>
      <c r="F109" s="25">
        <f t="shared" si="1"/>
        <v>300</v>
      </c>
      <c r="G109" s="16" t="s">
        <v>941</v>
      </c>
      <c r="H109" s="16">
        <v>2005</v>
      </c>
      <c r="I109" s="13">
        <v>369</v>
      </c>
    </row>
    <row r="110" spans="1:9" ht="12">
      <c r="A110" s="94" t="s">
        <v>1634</v>
      </c>
      <c r="B110" s="12" t="s">
        <v>1133</v>
      </c>
      <c r="C110" s="11" t="s">
        <v>328</v>
      </c>
      <c r="D110" s="99">
        <v>8.45</v>
      </c>
      <c r="E110" s="14"/>
      <c r="F110" s="25">
        <f t="shared" si="1"/>
        <v>8.45</v>
      </c>
      <c r="G110" s="16" t="s">
        <v>941</v>
      </c>
      <c r="H110" s="16">
        <v>2005</v>
      </c>
      <c r="I110" s="13">
        <v>10.4</v>
      </c>
    </row>
    <row r="111" spans="1:9" ht="12">
      <c r="A111" s="11" t="s">
        <v>1635</v>
      </c>
      <c r="B111" s="12" t="s">
        <v>1134</v>
      </c>
      <c r="C111" s="11" t="s">
        <v>328</v>
      </c>
      <c r="D111" s="99">
        <v>18</v>
      </c>
      <c r="E111" s="14"/>
      <c r="F111" s="25">
        <f t="shared" si="1"/>
        <v>18</v>
      </c>
      <c r="G111" s="16" t="s">
        <v>941</v>
      </c>
      <c r="H111" s="16">
        <v>2005</v>
      </c>
      <c r="I111" s="13">
        <v>22.1</v>
      </c>
    </row>
    <row r="112" spans="1:9" ht="12">
      <c r="A112" s="11" t="s">
        <v>1636</v>
      </c>
      <c r="B112" s="12" t="s">
        <v>1135</v>
      </c>
      <c r="C112" s="11" t="s">
        <v>871</v>
      </c>
      <c r="D112" s="99">
        <v>400</v>
      </c>
      <c r="E112" s="14"/>
      <c r="F112" s="25">
        <f t="shared" si="1"/>
        <v>400</v>
      </c>
      <c r="G112" s="16" t="s">
        <v>941</v>
      </c>
      <c r="H112" s="16">
        <v>2005</v>
      </c>
      <c r="I112" s="13">
        <v>492</v>
      </c>
    </row>
    <row r="113" spans="1:9" ht="12">
      <c r="A113" s="94" t="s">
        <v>1637</v>
      </c>
      <c r="B113" s="12" t="s">
        <v>1136</v>
      </c>
      <c r="C113" s="17" t="s">
        <v>321</v>
      </c>
      <c r="D113" s="99">
        <v>13.5</v>
      </c>
      <c r="E113" s="14"/>
      <c r="F113" s="25">
        <f t="shared" si="1"/>
        <v>13.5</v>
      </c>
      <c r="G113" s="16" t="s">
        <v>941</v>
      </c>
      <c r="H113" s="16">
        <v>2005</v>
      </c>
      <c r="I113" s="13">
        <v>16.6</v>
      </c>
    </row>
    <row r="114" spans="1:9" ht="12">
      <c r="A114" s="94" t="s">
        <v>1638</v>
      </c>
      <c r="B114" s="12" t="s">
        <v>1137</v>
      </c>
      <c r="C114" s="17" t="s">
        <v>321</v>
      </c>
      <c r="D114" s="99">
        <v>15</v>
      </c>
      <c r="E114" s="14"/>
      <c r="F114" s="25">
        <f t="shared" si="1"/>
        <v>15</v>
      </c>
      <c r="G114" s="16" t="s">
        <v>941</v>
      </c>
      <c r="H114" s="16">
        <v>2005</v>
      </c>
      <c r="I114" s="13">
        <v>18.5</v>
      </c>
    </row>
    <row r="115" spans="1:9" ht="12">
      <c r="A115" s="11" t="s">
        <v>1639</v>
      </c>
      <c r="B115" s="12" t="s">
        <v>1138</v>
      </c>
      <c r="C115" s="17" t="s">
        <v>321</v>
      </c>
      <c r="D115" s="99">
        <v>25</v>
      </c>
      <c r="E115" s="14"/>
      <c r="F115" s="25">
        <f t="shared" si="1"/>
        <v>25</v>
      </c>
      <c r="G115" s="16" t="s">
        <v>941</v>
      </c>
      <c r="H115" s="16">
        <v>2005</v>
      </c>
      <c r="I115" s="13">
        <v>30.8</v>
      </c>
    </row>
    <row r="116" spans="1:9" ht="12">
      <c r="A116" s="11" t="s">
        <v>1640</v>
      </c>
      <c r="B116" s="12" t="s">
        <v>1139</v>
      </c>
      <c r="C116" s="17" t="s">
        <v>321</v>
      </c>
      <c r="D116" s="99">
        <v>11.5</v>
      </c>
      <c r="E116" s="14"/>
      <c r="F116" s="25">
        <f t="shared" si="1"/>
        <v>11.5</v>
      </c>
      <c r="G116" s="16" t="s">
        <v>941</v>
      </c>
      <c r="H116" s="16">
        <v>2005</v>
      </c>
      <c r="I116" s="13">
        <v>14.2</v>
      </c>
    </row>
    <row r="117" spans="1:9" ht="12">
      <c r="A117" s="94" t="s">
        <v>1641</v>
      </c>
      <c r="B117" s="12" t="s">
        <v>1140</v>
      </c>
      <c r="C117" s="17" t="s">
        <v>321</v>
      </c>
      <c r="D117" s="99">
        <v>32.8</v>
      </c>
      <c r="E117" s="14">
        <v>0.05</v>
      </c>
      <c r="F117" s="25">
        <f t="shared" si="1"/>
        <v>31.159999999999997</v>
      </c>
      <c r="G117" s="16" t="s">
        <v>941</v>
      </c>
      <c r="H117" s="16">
        <v>2005</v>
      </c>
      <c r="I117" s="13">
        <v>40.3</v>
      </c>
    </row>
    <row r="118" spans="1:9" ht="12">
      <c r="A118" s="93" t="s">
        <v>1642</v>
      </c>
      <c r="B118" s="19" t="s">
        <v>1141</v>
      </c>
      <c r="C118" s="17"/>
      <c r="D118" s="99"/>
      <c r="E118" s="14"/>
      <c r="G118" s="16"/>
      <c r="H118" s="16"/>
      <c r="I118" s="13"/>
    </row>
    <row r="119" spans="1:9" ht="12">
      <c r="A119" s="94" t="s">
        <v>1643</v>
      </c>
      <c r="B119" s="16" t="s">
        <v>1142</v>
      </c>
      <c r="C119" s="17" t="s">
        <v>321</v>
      </c>
      <c r="D119" s="99">
        <v>46.5</v>
      </c>
      <c r="E119" s="14"/>
      <c r="F119" s="25">
        <f>D119-(D119*E119)</f>
        <v>46.5</v>
      </c>
      <c r="G119" s="16" t="s">
        <v>1644</v>
      </c>
      <c r="H119" s="16">
        <v>2005</v>
      </c>
      <c r="I119" s="13">
        <f>ROUND((D119*1.25)*20,0)/20</f>
        <v>58.15</v>
      </c>
    </row>
    <row r="120" spans="1:9" ht="12">
      <c r="A120" s="94" t="s">
        <v>1645</v>
      </c>
      <c r="B120" s="16" t="s">
        <v>1143</v>
      </c>
      <c r="C120" s="17" t="s">
        <v>1132</v>
      </c>
      <c r="D120" s="99">
        <v>150</v>
      </c>
      <c r="E120" s="14"/>
      <c r="F120" s="25">
        <f>D120-(D120*E120)</f>
        <v>150</v>
      </c>
      <c r="G120" s="16" t="s">
        <v>1644</v>
      </c>
      <c r="H120" s="16">
        <v>2005</v>
      </c>
      <c r="I120" s="13">
        <f>ROUND((D120*1.25)*20,0)/20</f>
        <v>187.5</v>
      </c>
    </row>
    <row r="121" spans="1:9" ht="12">
      <c r="A121" s="94" t="s">
        <v>1646</v>
      </c>
      <c r="B121" s="16" t="s">
        <v>1144</v>
      </c>
      <c r="C121" s="17" t="s">
        <v>321</v>
      </c>
      <c r="D121" s="99">
        <v>3</v>
      </c>
      <c r="E121" s="14"/>
      <c r="F121" s="25">
        <f>D121-(D121*E121)</f>
        <v>3</v>
      </c>
      <c r="G121" s="16" t="s">
        <v>1644</v>
      </c>
      <c r="H121" s="16">
        <v>2005</v>
      </c>
      <c r="I121" s="13">
        <f>ROUND((D121*1.25)*20,0)/20</f>
        <v>3.75</v>
      </c>
    </row>
    <row r="122" spans="1:9" ht="12">
      <c r="A122" s="94" t="s">
        <v>1647</v>
      </c>
      <c r="B122" s="16" t="s">
        <v>1145</v>
      </c>
      <c r="C122" s="17" t="s">
        <v>321</v>
      </c>
      <c r="D122" s="99">
        <v>7</v>
      </c>
      <c r="E122" s="14"/>
      <c r="F122" s="25">
        <f>D122-(D122*E122)</f>
        <v>7</v>
      </c>
      <c r="G122" s="16" t="s">
        <v>1644</v>
      </c>
      <c r="H122" s="16">
        <v>2005</v>
      </c>
      <c r="I122" s="13">
        <f>ROUND((D122*1.25)*20,0)/20</f>
        <v>8.75</v>
      </c>
    </row>
    <row r="123" spans="1:9" ht="12">
      <c r="A123" s="94" t="s">
        <v>1660</v>
      </c>
      <c r="B123" s="16" t="s">
        <v>1146</v>
      </c>
      <c r="C123" s="17" t="s">
        <v>321</v>
      </c>
      <c r="D123" s="99">
        <v>4.8</v>
      </c>
      <c r="E123" s="14"/>
      <c r="F123" s="25">
        <f>D123-(D123*E123)</f>
        <v>4.8</v>
      </c>
      <c r="G123" s="16" t="s">
        <v>1644</v>
      </c>
      <c r="H123" s="16">
        <v>2005</v>
      </c>
      <c r="I123" s="13">
        <f>ROUND((D123*1.25)*20,0)/20</f>
        <v>6</v>
      </c>
    </row>
    <row r="124" spans="1:9" ht="12">
      <c r="A124" s="93" t="s">
        <v>1147</v>
      </c>
      <c r="B124" s="19" t="s">
        <v>1148</v>
      </c>
      <c r="C124" s="17"/>
      <c r="D124" s="99"/>
      <c r="E124" s="14"/>
      <c r="G124" s="16"/>
      <c r="H124" s="16"/>
      <c r="I124" s="13"/>
    </row>
    <row r="125" spans="1:9" ht="12">
      <c r="A125" s="94" t="s">
        <v>1149</v>
      </c>
      <c r="B125" s="16" t="s">
        <v>1150</v>
      </c>
      <c r="C125" s="17" t="s">
        <v>321</v>
      </c>
      <c r="D125" s="99">
        <v>0.2</v>
      </c>
      <c r="E125" s="14"/>
      <c r="F125" s="25">
        <f>D125-(D125*E125)</f>
        <v>0.2</v>
      </c>
      <c r="G125" s="16" t="s">
        <v>1151</v>
      </c>
      <c r="H125" s="16">
        <v>2005</v>
      </c>
      <c r="I125" s="13"/>
    </row>
    <row r="126" spans="1:9" ht="12">
      <c r="A126" s="94" t="s">
        <v>1152</v>
      </c>
      <c r="B126" s="16" t="s">
        <v>1153</v>
      </c>
      <c r="C126" s="17" t="s">
        <v>1154</v>
      </c>
      <c r="D126" s="99">
        <v>1</v>
      </c>
      <c r="E126" s="14"/>
      <c r="F126" s="25">
        <f>D126-(D126*E126)</f>
        <v>1</v>
      </c>
      <c r="G126" s="16" t="s">
        <v>1151</v>
      </c>
      <c r="H126" s="16">
        <v>2005</v>
      </c>
      <c r="I126" s="13"/>
    </row>
    <row r="127" spans="1:9" ht="12">
      <c r="A127" s="93" t="s">
        <v>1155</v>
      </c>
      <c r="B127" s="19" t="s">
        <v>1156</v>
      </c>
      <c r="C127" s="17"/>
      <c r="D127" s="99"/>
      <c r="E127" s="14"/>
      <c r="G127" s="16"/>
      <c r="H127" s="16"/>
      <c r="I127" s="13"/>
    </row>
    <row r="128" spans="1:9" ht="12">
      <c r="A128" s="93" t="s">
        <v>1157</v>
      </c>
      <c r="B128" s="19" t="s">
        <v>1158</v>
      </c>
      <c r="C128" s="17"/>
      <c r="D128" s="99"/>
      <c r="E128" s="14"/>
      <c r="G128" s="16"/>
      <c r="H128" s="16"/>
      <c r="I128" s="13"/>
    </row>
    <row r="129" spans="1:9" ht="12">
      <c r="A129" s="11" t="s">
        <v>1159</v>
      </c>
      <c r="B129" s="12" t="s">
        <v>1661</v>
      </c>
      <c r="C129" s="17" t="s">
        <v>141</v>
      </c>
      <c r="D129" s="99">
        <v>287</v>
      </c>
      <c r="E129" s="14"/>
      <c r="F129" s="25">
        <f aca="true" t="shared" si="2" ref="F129:F158">D129-(D129*E129)</f>
        <v>287</v>
      </c>
      <c r="G129" s="16" t="s">
        <v>1662</v>
      </c>
      <c r="H129" s="16">
        <v>2005</v>
      </c>
      <c r="I129" s="13">
        <v>316</v>
      </c>
    </row>
    <row r="130" spans="1:9" ht="12">
      <c r="A130" s="11" t="s">
        <v>1160</v>
      </c>
      <c r="B130" s="12" t="s">
        <v>1663</v>
      </c>
      <c r="C130" s="11" t="s">
        <v>141</v>
      </c>
      <c r="D130" s="99">
        <v>326</v>
      </c>
      <c r="E130" s="14"/>
      <c r="F130" s="25">
        <f t="shared" si="2"/>
        <v>326</v>
      </c>
      <c r="G130" s="16" t="s">
        <v>1662</v>
      </c>
      <c r="H130" s="16">
        <v>2005</v>
      </c>
      <c r="I130" s="13">
        <v>359</v>
      </c>
    </row>
    <row r="131" spans="1:9" ht="12">
      <c r="A131" s="11" t="s">
        <v>1161</v>
      </c>
      <c r="B131" s="12" t="s">
        <v>1664</v>
      </c>
      <c r="C131" s="17" t="s">
        <v>141</v>
      </c>
      <c r="D131" s="99">
        <v>376</v>
      </c>
      <c r="E131" s="14"/>
      <c r="F131" s="25">
        <f t="shared" si="2"/>
        <v>376</v>
      </c>
      <c r="G131" s="16" t="s">
        <v>1662</v>
      </c>
      <c r="H131" s="16">
        <v>2005</v>
      </c>
      <c r="I131" s="13">
        <v>415</v>
      </c>
    </row>
    <row r="132" spans="1:9" ht="12">
      <c r="A132" s="11" t="s">
        <v>1162</v>
      </c>
      <c r="B132" s="12" t="s">
        <v>1665</v>
      </c>
      <c r="C132" s="11" t="s">
        <v>141</v>
      </c>
      <c r="D132" s="99">
        <v>440</v>
      </c>
      <c r="E132" s="14"/>
      <c r="F132" s="25">
        <f t="shared" si="2"/>
        <v>440</v>
      </c>
      <c r="G132" s="16" t="s">
        <v>1662</v>
      </c>
      <c r="H132" s="16">
        <v>2005</v>
      </c>
      <c r="I132" s="13">
        <v>485</v>
      </c>
    </row>
    <row r="133" spans="1:9" ht="12">
      <c r="A133" s="11" t="s">
        <v>1163</v>
      </c>
      <c r="B133" s="12" t="s">
        <v>1666</v>
      </c>
      <c r="C133" s="11" t="s">
        <v>141</v>
      </c>
      <c r="D133" s="99">
        <v>503</v>
      </c>
      <c r="E133" s="14"/>
      <c r="F133" s="25">
        <f t="shared" si="2"/>
        <v>503</v>
      </c>
      <c r="G133" s="16" t="s">
        <v>1662</v>
      </c>
      <c r="H133" s="16">
        <v>2005</v>
      </c>
      <c r="I133" s="13">
        <v>555</v>
      </c>
    </row>
    <row r="134" spans="1:9" ht="12">
      <c r="A134" s="11" t="s">
        <v>1164</v>
      </c>
      <c r="B134" s="12" t="s">
        <v>1667</v>
      </c>
      <c r="C134" s="11" t="s">
        <v>141</v>
      </c>
      <c r="D134" s="99">
        <v>581</v>
      </c>
      <c r="E134" s="14"/>
      <c r="F134" s="25">
        <f t="shared" si="2"/>
        <v>581</v>
      </c>
      <c r="G134" s="16" t="s">
        <v>1662</v>
      </c>
      <c r="H134" s="16">
        <v>2005</v>
      </c>
      <c r="I134" s="13">
        <v>640</v>
      </c>
    </row>
    <row r="135" spans="1:9" ht="12">
      <c r="A135" s="11" t="s">
        <v>1165</v>
      </c>
      <c r="B135" s="12" t="s">
        <v>1668</v>
      </c>
      <c r="C135" s="11" t="s">
        <v>141</v>
      </c>
      <c r="D135" s="99">
        <v>680</v>
      </c>
      <c r="E135" s="14"/>
      <c r="F135" s="25">
        <f t="shared" si="2"/>
        <v>680</v>
      </c>
      <c r="G135" s="16" t="s">
        <v>1662</v>
      </c>
      <c r="H135" s="16">
        <v>2005</v>
      </c>
      <c r="I135" s="13">
        <v>750</v>
      </c>
    </row>
    <row r="136" spans="1:9" ht="12">
      <c r="A136" s="11" t="s">
        <v>1166</v>
      </c>
      <c r="B136" s="12" t="s">
        <v>1669</v>
      </c>
      <c r="C136" s="11" t="s">
        <v>141</v>
      </c>
      <c r="D136" s="99">
        <v>784</v>
      </c>
      <c r="E136" s="14"/>
      <c r="F136" s="25">
        <f t="shared" si="2"/>
        <v>784</v>
      </c>
      <c r="G136" s="16" t="s">
        <v>1662</v>
      </c>
      <c r="H136" s="16">
        <v>2005</v>
      </c>
      <c r="I136" s="13">
        <v>864</v>
      </c>
    </row>
    <row r="137" spans="1:9" ht="12">
      <c r="A137" s="11" t="s">
        <v>1167</v>
      </c>
      <c r="B137" s="12" t="s">
        <v>1670</v>
      </c>
      <c r="C137" s="11" t="s">
        <v>141</v>
      </c>
      <c r="D137" s="99">
        <v>900</v>
      </c>
      <c r="E137" s="14"/>
      <c r="F137" s="25">
        <f t="shared" si="2"/>
        <v>900</v>
      </c>
      <c r="G137" s="16" t="s">
        <v>1662</v>
      </c>
      <c r="H137" s="16">
        <v>2005</v>
      </c>
      <c r="I137" s="13">
        <v>992</v>
      </c>
    </row>
    <row r="138" spans="1:9" ht="12">
      <c r="A138" s="11" t="s">
        <v>1671</v>
      </c>
      <c r="B138" s="12" t="s">
        <v>1672</v>
      </c>
      <c r="C138" s="11" t="s">
        <v>141</v>
      </c>
      <c r="D138" s="99">
        <v>1020</v>
      </c>
      <c r="E138" s="14"/>
      <c r="F138" s="25">
        <f t="shared" si="2"/>
        <v>1020</v>
      </c>
      <c r="G138" s="16" t="s">
        <v>1662</v>
      </c>
      <c r="H138" s="16">
        <v>2005</v>
      </c>
      <c r="I138" s="13">
        <v>1124</v>
      </c>
    </row>
    <row r="139" spans="1:9" ht="12">
      <c r="A139" s="11" t="s">
        <v>1673</v>
      </c>
      <c r="B139" s="12" t="s">
        <v>1674</v>
      </c>
      <c r="C139" s="11" t="s">
        <v>141</v>
      </c>
      <c r="D139" s="99">
        <v>1153</v>
      </c>
      <c r="E139" s="14"/>
      <c r="F139" s="25">
        <f t="shared" si="2"/>
        <v>1153</v>
      </c>
      <c r="G139" s="16" t="s">
        <v>1662</v>
      </c>
      <c r="H139" s="16">
        <v>2005</v>
      </c>
      <c r="I139" s="13">
        <v>1271</v>
      </c>
    </row>
    <row r="140" spans="1:9" ht="12">
      <c r="A140" s="11" t="s">
        <v>1675</v>
      </c>
      <c r="B140" s="12" t="s">
        <v>1676</v>
      </c>
      <c r="C140" s="11" t="s">
        <v>141</v>
      </c>
      <c r="D140" s="99">
        <v>1367</v>
      </c>
      <c r="E140" s="14"/>
      <c r="F140" s="25">
        <f t="shared" si="2"/>
        <v>1367</v>
      </c>
      <c r="G140" s="16" t="s">
        <v>1662</v>
      </c>
      <c r="H140" s="16">
        <v>2005</v>
      </c>
      <c r="I140" s="13">
        <v>1507</v>
      </c>
    </row>
    <row r="141" spans="1:9" ht="12">
      <c r="A141" s="11" t="s">
        <v>1677</v>
      </c>
      <c r="B141" s="12" t="s">
        <v>1678</v>
      </c>
      <c r="C141" s="11" t="s">
        <v>141</v>
      </c>
      <c r="D141" s="99">
        <v>1526</v>
      </c>
      <c r="E141" s="14"/>
      <c r="F141" s="25">
        <f t="shared" si="2"/>
        <v>1526</v>
      </c>
      <c r="G141" s="16" t="s">
        <v>1662</v>
      </c>
      <c r="H141" s="16">
        <v>2005</v>
      </c>
      <c r="I141" s="13">
        <v>1682</v>
      </c>
    </row>
    <row r="142" spans="1:9" ht="12">
      <c r="A142" s="11" t="s">
        <v>1679</v>
      </c>
      <c r="B142" s="12" t="s">
        <v>1680</v>
      </c>
      <c r="C142" s="11" t="s">
        <v>141</v>
      </c>
      <c r="D142" s="99">
        <v>1686</v>
      </c>
      <c r="E142" s="14"/>
      <c r="F142" s="25">
        <f t="shared" si="2"/>
        <v>1686</v>
      </c>
      <c r="G142" s="16" t="s">
        <v>1662</v>
      </c>
      <c r="H142" s="16">
        <v>2005</v>
      </c>
      <c r="I142" s="13">
        <v>1859</v>
      </c>
    </row>
    <row r="143" spans="1:9" ht="12">
      <c r="A143" s="11" t="s">
        <v>1168</v>
      </c>
      <c r="B143" s="16" t="s">
        <v>1169</v>
      </c>
      <c r="C143" s="17" t="s">
        <v>141</v>
      </c>
      <c r="D143" s="99">
        <v>43.75</v>
      </c>
      <c r="E143" s="14"/>
      <c r="F143" s="25">
        <f t="shared" si="2"/>
        <v>43.75</v>
      </c>
      <c r="G143" s="16" t="s">
        <v>1644</v>
      </c>
      <c r="H143" s="16">
        <v>2005</v>
      </c>
      <c r="I143" s="13">
        <v>122</v>
      </c>
    </row>
    <row r="144" spans="1:9" ht="12">
      <c r="A144" s="11" t="s">
        <v>1170</v>
      </c>
      <c r="B144" s="16" t="s">
        <v>1171</v>
      </c>
      <c r="C144" s="17" t="s">
        <v>141</v>
      </c>
      <c r="D144" s="99">
        <v>43.65</v>
      </c>
      <c r="E144" s="14"/>
      <c r="F144" s="25">
        <f t="shared" si="2"/>
        <v>43.65</v>
      </c>
      <c r="G144" s="16" t="s">
        <v>1644</v>
      </c>
      <c r="H144" s="16">
        <v>2005</v>
      </c>
      <c r="I144" s="13">
        <v>125</v>
      </c>
    </row>
    <row r="145" spans="1:9" ht="12">
      <c r="A145" s="11" t="s">
        <v>1173</v>
      </c>
      <c r="B145" s="16" t="s">
        <v>1172</v>
      </c>
      <c r="C145" s="17" t="s">
        <v>141</v>
      </c>
      <c r="D145" s="99">
        <v>44.9</v>
      </c>
      <c r="E145" s="14"/>
      <c r="F145" s="25">
        <f t="shared" si="2"/>
        <v>44.9</v>
      </c>
      <c r="G145" s="16" t="s">
        <v>1644</v>
      </c>
      <c r="H145" s="16">
        <v>2005</v>
      </c>
      <c r="I145" s="13">
        <v>111</v>
      </c>
    </row>
    <row r="146" spans="1:9" ht="12">
      <c r="A146" s="11" t="s">
        <v>1174</v>
      </c>
      <c r="B146" s="16" t="s">
        <v>1681</v>
      </c>
      <c r="C146" s="17" t="s">
        <v>141</v>
      </c>
      <c r="D146" s="99">
        <v>53.75</v>
      </c>
      <c r="E146" s="14"/>
      <c r="F146" s="25">
        <f t="shared" si="2"/>
        <v>53.75</v>
      </c>
      <c r="G146" s="16" t="s">
        <v>1644</v>
      </c>
      <c r="H146" s="16">
        <v>2005</v>
      </c>
      <c r="I146" s="13">
        <v>118</v>
      </c>
    </row>
    <row r="147" spans="1:9" ht="12">
      <c r="A147" s="11" t="s">
        <v>1682</v>
      </c>
      <c r="B147" s="16" t="s">
        <v>1683</v>
      </c>
      <c r="C147" s="17" t="s">
        <v>141</v>
      </c>
      <c r="D147" s="99">
        <v>53.2</v>
      </c>
      <c r="E147" s="14"/>
      <c r="F147" s="25">
        <f t="shared" si="2"/>
        <v>53.2</v>
      </c>
      <c r="G147" s="16" t="s">
        <v>1644</v>
      </c>
      <c r="H147" s="16">
        <v>2005</v>
      </c>
      <c r="I147" s="13">
        <v>113</v>
      </c>
    </row>
    <row r="148" spans="1:9" ht="12">
      <c r="A148" s="11" t="s">
        <v>1175</v>
      </c>
      <c r="B148" s="16" t="s">
        <v>1176</v>
      </c>
      <c r="C148" s="17" t="s">
        <v>141</v>
      </c>
      <c r="D148" s="99">
        <v>49.7</v>
      </c>
      <c r="E148" s="14"/>
      <c r="F148" s="25">
        <f t="shared" si="2"/>
        <v>49.7</v>
      </c>
      <c r="G148" s="16" t="s">
        <v>1644</v>
      </c>
      <c r="H148" s="16">
        <v>2005</v>
      </c>
      <c r="I148" s="13">
        <v>108</v>
      </c>
    </row>
    <row r="149" spans="1:9" ht="12">
      <c r="A149" s="11" t="s">
        <v>1684</v>
      </c>
      <c r="B149" s="12" t="s">
        <v>1685</v>
      </c>
      <c r="C149" s="17" t="s">
        <v>141</v>
      </c>
      <c r="D149" s="99">
        <v>100</v>
      </c>
      <c r="E149" s="14"/>
      <c r="F149" s="25">
        <f t="shared" si="2"/>
        <v>100</v>
      </c>
      <c r="G149" s="16" t="s">
        <v>1151</v>
      </c>
      <c r="H149" s="16">
        <v>2005</v>
      </c>
      <c r="I149" s="13">
        <v>166</v>
      </c>
    </row>
    <row r="150" spans="1:9" ht="12">
      <c r="A150" s="11" t="s">
        <v>1177</v>
      </c>
      <c r="B150" s="12" t="s">
        <v>1686</v>
      </c>
      <c r="C150" s="11" t="s">
        <v>141</v>
      </c>
      <c r="D150" s="99">
        <v>120</v>
      </c>
      <c r="E150" s="14"/>
      <c r="F150" s="25">
        <f t="shared" si="2"/>
        <v>120</v>
      </c>
      <c r="G150" s="16" t="s">
        <v>1151</v>
      </c>
      <c r="H150" s="16">
        <v>2005</v>
      </c>
      <c r="I150" s="13">
        <v>187</v>
      </c>
    </row>
    <row r="151" spans="1:9" ht="12">
      <c r="A151" s="11" t="s">
        <v>1178</v>
      </c>
      <c r="B151" s="12" t="s">
        <v>1687</v>
      </c>
      <c r="C151" s="17" t="s">
        <v>141</v>
      </c>
      <c r="D151" s="99">
        <v>130</v>
      </c>
      <c r="E151" s="14"/>
      <c r="F151" s="25">
        <f t="shared" si="2"/>
        <v>130</v>
      </c>
      <c r="G151" s="16" t="s">
        <v>1151</v>
      </c>
      <c r="H151" s="16">
        <v>2005</v>
      </c>
      <c r="I151" s="13">
        <v>195</v>
      </c>
    </row>
    <row r="152" spans="1:9" ht="12">
      <c r="A152" s="11" t="s">
        <v>1688</v>
      </c>
      <c r="B152" s="12" t="s">
        <v>1689</v>
      </c>
      <c r="C152" s="17" t="s">
        <v>141</v>
      </c>
      <c r="D152" s="99">
        <v>140</v>
      </c>
      <c r="E152" s="14"/>
      <c r="F152" s="25">
        <f t="shared" si="2"/>
        <v>140</v>
      </c>
      <c r="G152" s="16" t="s">
        <v>1151</v>
      </c>
      <c r="H152" s="16">
        <v>2005</v>
      </c>
      <c r="I152" s="13">
        <v>205</v>
      </c>
    </row>
    <row r="153" spans="1:9" ht="12">
      <c r="A153" s="11"/>
      <c r="B153" s="12" t="s">
        <v>1690</v>
      </c>
      <c r="C153" s="17" t="s">
        <v>141</v>
      </c>
      <c r="D153" s="99">
        <v>140</v>
      </c>
      <c r="E153" s="14"/>
      <c r="F153" s="25">
        <f t="shared" si="2"/>
        <v>140</v>
      </c>
      <c r="G153" s="16" t="s">
        <v>1151</v>
      </c>
      <c r="H153" s="16">
        <v>2005</v>
      </c>
      <c r="I153" s="13">
        <v>205</v>
      </c>
    </row>
    <row r="154" spans="1:9" ht="12">
      <c r="A154" s="11" t="s">
        <v>1691</v>
      </c>
      <c r="B154" s="12" t="s">
        <v>1692</v>
      </c>
      <c r="C154" s="17" t="s">
        <v>141</v>
      </c>
      <c r="D154" s="99">
        <v>130</v>
      </c>
      <c r="E154" s="14"/>
      <c r="F154" s="25">
        <f t="shared" si="2"/>
        <v>130</v>
      </c>
      <c r="G154" s="16" t="s">
        <v>1151</v>
      </c>
      <c r="H154" s="16">
        <v>2005</v>
      </c>
      <c r="I154" s="13">
        <v>206</v>
      </c>
    </row>
    <row r="155" spans="1:9" ht="12">
      <c r="A155" s="11" t="s">
        <v>1180</v>
      </c>
      <c r="B155" s="12" t="s">
        <v>1693</v>
      </c>
      <c r="C155" s="11" t="s">
        <v>141</v>
      </c>
      <c r="D155" s="99">
        <v>140</v>
      </c>
      <c r="E155" s="14"/>
      <c r="F155" s="25">
        <f t="shared" si="2"/>
        <v>140</v>
      </c>
      <c r="G155" s="16" t="s">
        <v>1151</v>
      </c>
      <c r="H155" s="16">
        <v>2005</v>
      </c>
      <c r="I155" s="13">
        <v>215</v>
      </c>
    </row>
    <row r="156" spans="1:9" ht="12">
      <c r="A156" s="11"/>
      <c r="B156" s="10" t="s">
        <v>1694</v>
      </c>
      <c r="C156" s="11" t="s">
        <v>141</v>
      </c>
      <c r="D156" s="99">
        <v>110</v>
      </c>
      <c r="E156" s="14"/>
      <c r="F156" s="25">
        <f t="shared" si="2"/>
        <v>110</v>
      </c>
      <c r="G156" s="16" t="s">
        <v>1151</v>
      </c>
      <c r="H156" s="16">
        <v>2005</v>
      </c>
      <c r="I156" s="13"/>
    </row>
    <row r="157" spans="2:8" ht="12">
      <c r="B157" s="10" t="s">
        <v>1695</v>
      </c>
      <c r="C157" s="20" t="s">
        <v>141</v>
      </c>
      <c r="D157" s="99">
        <v>130</v>
      </c>
      <c r="F157" s="25">
        <f t="shared" si="2"/>
        <v>130</v>
      </c>
      <c r="G157" s="16" t="s">
        <v>1151</v>
      </c>
      <c r="H157" s="16">
        <v>2005</v>
      </c>
    </row>
    <row r="158" spans="1:8" ht="12">
      <c r="A158" s="22"/>
      <c r="B158" s="10" t="s">
        <v>1696</v>
      </c>
      <c r="C158" s="20" t="s">
        <v>141</v>
      </c>
      <c r="D158" s="107">
        <v>140</v>
      </c>
      <c r="F158" s="25">
        <f t="shared" si="2"/>
        <v>140</v>
      </c>
      <c r="G158" s="16" t="s">
        <v>1151</v>
      </c>
      <c r="H158" s="16">
        <v>2005</v>
      </c>
    </row>
    <row r="159" spans="1:8" ht="12">
      <c r="A159" s="22"/>
      <c r="B159" s="77" t="s">
        <v>1697</v>
      </c>
      <c r="D159" s="107"/>
      <c r="G159" s="16"/>
      <c r="H159" s="16"/>
    </row>
    <row r="160" spans="1:9" ht="12">
      <c r="A160" s="20"/>
      <c r="B160" s="12" t="s">
        <v>1685</v>
      </c>
      <c r="C160" s="11" t="s">
        <v>141</v>
      </c>
      <c r="D160" s="107">
        <v>60</v>
      </c>
      <c r="E160" s="78"/>
      <c r="F160" s="25">
        <f>D160-(D160*E160)</f>
        <v>60</v>
      </c>
      <c r="G160" s="16" t="s">
        <v>1151</v>
      </c>
      <c r="H160" s="16">
        <v>2005</v>
      </c>
      <c r="I160" s="15"/>
    </row>
    <row r="161" spans="1:9" ht="12">
      <c r="A161" s="20"/>
      <c r="B161" s="12" t="s">
        <v>1686</v>
      </c>
      <c r="C161" s="11" t="s">
        <v>141</v>
      </c>
      <c r="D161" s="107">
        <v>70</v>
      </c>
      <c r="E161" s="78"/>
      <c r="F161" s="25">
        <f>D161-(D161*E161)</f>
        <v>70</v>
      </c>
      <c r="G161" s="16" t="s">
        <v>1151</v>
      </c>
      <c r="H161" s="16">
        <v>2005</v>
      </c>
      <c r="I161" s="15"/>
    </row>
    <row r="162" spans="1:9" ht="12">
      <c r="A162" s="18"/>
      <c r="B162" s="12" t="s">
        <v>1687</v>
      </c>
      <c r="C162" s="11" t="s">
        <v>141</v>
      </c>
      <c r="D162" s="99">
        <v>75</v>
      </c>
      <c r="E162" s="79"/>
      <c r="F162" s="25">
        <f>D162-(D162*E162)</f>
        <v>75</v>
      </c>
      <c r="G162" s="16" t="s">
        <v>1151</v>
      </c>
      <c r="H162" s="16">
        <v>2005</v>
      </c>
      <c r="I162" s="13"/>
    </row>
    <row r="163" spans="1:9" ht="12">
      <c r="A163" s="11"/>
      <c r="B163" s="12" t="s">
        <v>1689</v>
      </c>
      <c r="C163" s="11" t="s">
        <v>141</v>
      </c>
      <c r="D163" s="99">
        <v>80</v>
      </c>
      <c r="E163" s="78"/>
      <c r="F163" s="25">
        <f>D163-(D163*E163)</f>
        <v>80</v>
      </c>
      <c r="G163" s="16" t="s">
        <v>1151</v>
      </c>
      <c r="H163" s="16">
        <v>2005</v>
      </c>
      <c r="I163" s="80"/>
    </row>
    <row r="164" spans="1:9" ht="12">
      <c r="A164" s="11"/>
      <c r="B164" s="12" t="s">
        <v>1690</v>
      </c>
      <c r="C164" s="11" t="s">
        <v>141</v>
      </c>
      <c r="D164" s="99">
        <v>80</v>
      </c>
      <c r="E164" s="78"/>
      <c r="F164" s="25">
        <f>D164-(D164*E164)</f>
        <v>80</v>
      </c>
      <c r="G164" s="16" t="s">
        <v>1151</v>
      </c>
      <c r="H164" s="16">
        <v>2005</v>
      </c>
      <c r="I164" s="80"/>
    </row>
    <row r="165" spans="1:9" ht="12">
      <c r="A165" s="11"/>
      <c r="B165" s="37" t="s">
        <v>1698</v>
      </c>
      <c r="C165" s="11"/>
      <c r="D165" s="99"/>
      <c r="E165" s="78"/>
      <c r="G165" s="16"/>
      <c r="H165" s="16"/>
      <c r="I165" s="80"/>
    </row>
    <row r="166" spans="1:9" ht="12">
      <c r="A166" s="18"/>
      <c r="B166" s="12" t="s">
        <v>1699</v>
      </c>
      <c r="C166" s="11" t="s">
        <v>1700</v>
      </c>
      <c r="D166" s="99">
        <v>135</v>
      </c>
      <c r="E166" s="79"/>
      <c r="F166" s="25">
        <f>D166-(D166*E166)</f>
        <v>135</v>
      </c>
      <c r="G166" s="16" t="s">
        <v>1151</v>
      </c>
      <c r="H166" s="16">
        <v>2005</v>
      </c>
      <c r="I166" s="13"/>
    </row>
    <row r="167" spans="1:9" ht="12">
      <c r="A167" s="11"/>
      <c r="B167" s="10" t="s">
        <v>1701</v>
      </c>
      <c r="C167" s="11" t="s">
        <v>1700</v>
      </c>
      <c r="D167" s="99">
        <v>262</v>
      </c>
      <c r="E167" s="78"/>
      <c r="F167" s="25">
        <f>D167-(D167*E167)</f>
        <v>262</v>
      </c>
      <c r="G167" s="16" t="s">
        <v>1151</v>
      </c>
      <c r="H167" s="16">
        <v>2005</v>
      </c>
      <c r="I167" s="80"/>
    </row>
    <row r="168" spans="1:9" ht="12">
      <c r="A168" s="11"/>
      <c r="B168" s="10" t="s">
        <v>1702</v>
      </c>
      <c r="C168" s="11" t="s">
        <v>1700</v>
      </c>
      <c r="D168" s="99">
        <v>282</v>
      </c>
      <c r="E168" s="78"/>
      <c r="F168" s="25">
        <f>D168-(D168*E168)</f>
        <v>282</v>
      </c>
      <c r="G168" s="16" t="s">
        <v>1151</v>
      </c>
      <c r="H168" s="16">
        <v>2005</v>
      </c>
      <c r="I168" s="80"/>
    </row>
    <row r="169" spans="1:9" ht="12">
      <c r="A169" s="18"/>
      <c r="B169" s="77" t="s">
        <v>1703</v>
      </c>
      <c r="C169" s="11"/>
      <c r="D169" s="99"/>
      <c r="E169" s="79"/>
      <c r="G169" s="16"/>
      <c r="H169" s="16"/>
      <c r="I169" s="23"/>
    </row>
    <row r="170" spans="1:9" ht="12">
      <c r="A170" s="11" t="s">
        <v>1704</v>
      </c>
      <c r="B170" s="80" t="s">
        <v>1705</v>
      </c>
      <c r="C170" s="11" t="s">
        <v>141</v>
      </c>
      <c r="D170" s="99">
        <v>20</v>
      </c>
      <c r="E170" s="78"/>
      <c r="F170" s="25">
        <f>D170-(D170*E170)</f>
        <v>20</v>
      </c>
      <c r="G170" s="16" t="s">
        <v>1151</v>
      </c>
      <c r="H170" s="16">
        <v>2005</v>
      </c>
      <c r="I170" s="15">
        <v>57</v>
      </c>
    </row>
    <row r="171" spans="1:9" ht="12">
      <c r="A171" s="11" t="s">
        <v>1706</v>
      </c>
      <c r="B171" s="80" t="s">
        <v>1707</v>
      </c>
      <c r="C171" s="17" t="s">
        <v>141</v>
      </c>
      <c r="D171" s="99">
        <v>25</v>
      </c>
      <c r="E171" s="79"/>
      <c r="F171" s="25">
        <f>D171-(D171*E171)</f>
        <v>25</v>
      </c>
      <c r="G171" s="16" t="s">
        <v>1151</v>
      </c>
      <c r="H171" s="16">
        <v>2005</v>
      </c>
      <c r="I171" s="23">
        <v>63</v>
      </c>
    </row>
    <row r="172" spans="1:9" ht="12">
      <c r="A172" s="11"/>
      <c r="B172" s="77" t="s">
        <v>1708</v>
      </c>
      <c r="C172" s="17"/>
      <c r="D172" s="99"/>
      <c r="E172" s="79"/>
      <c r="G172" s="16"/>
      <c r="H172" s="16"/>
      <c r="I172" s="23"/>
    </row>
    <row r="173" spans="1:9" ht="12">
      <c r="A173" s="11"/>
      <c r="B173" s="80" t="s">
        <v>1709</v>
      </c>
      <c r="C173" s="11" t="s">
        <v>141</v>
      </c>
      <c r="D173" s="99">
        <v>55</v>
      </c>
      <c r="E173" s="78"/>
      <c r="F173" s="25">
        <f>D173-(D173*E173)</f>
        <v>55</v>
      </c>
      <c r="G173" s="16" t="s">
        <v>1151</v>
      </c>
      <c r="H173" s="16">
        <v>2005</v>
      </c>
      <c r="I173" s="15">
        <v>108</v>
      </c>
    </row>
    <row r="174" spans="1:9" ht="12">
      <c r="A174" s="11"/>
      <c r="B174" s="80" t="s">
        <v>1710</v>
      </c>
      <c r="C174" s="11" t="s">
        <v>141</v>
      </c>
      <c r="D174" s="99">
        <v>65</v>
      </c>
      <c r="E174" s="78"/>
      <c r="F174" s="25">
        <f>D174-(D174*E174)</f>
        <v>65</v>
      </c>
      <c r="G174" s="16" t="s">
        <v>1151</v>
      </c>
      <c r="H174" s="16">
        <v>2005</v>
      </c>
      <c r="I174" s="15">
        <v>146</v>
      </c>
    </row>
    <row r="175" spans="1:9" ht="12">
      <c r="A175" s="82"/>
      <c r="B175" s="83"/>
      <c r="C175" s="84"/>
      <c r="D175" s="107"/>
      <c r="E175" s="78"/>
      <c r="G175" s="85"/>
      <c r="H175" s="85"/>
      <c r="I175" s="85"/>
    </row>
    <row r="176" spans="1:9" ht="12">
      <c r="A176" s="84"/>
      <c r="B176" s="85"/>
      <c r="C176" s="84"/>
      <c r="D176" s="107"/>
      <c r="E176" s="78"/>
      <c r="G176" s="85"/>
      <c r="H176" s="85"/>
      <c r="I176" s="85"/>
    </row>
    <row r="177" spans="1:9" ht="12">
      <c r="A177" s="86"/>
      <c r="B177" s="80"/>
      <c r="C177" s="11"/>
      <c r="D177" s="99"/>
      <c r="E177" s="78"/>
      <c r="G177" s="16"/>
      <c r="H177" s="16"/>
      <c r="I177" s="15"/>
    </row>
    <row r="178" spans="1:9" ht="12">
      <c r="A178" s="86"/>
      <c r="B178" s="80"/>
      <c r="C178" s="11"/>
      <c r="D178" s="99"/>
      <c r="E178" s="78"/>
      <c r="G178" s="16"/>
      <c r="H178" s="16"/>
      <c r="I178" s="15"/>
    </row>
    <row r="179" spans="1:9" ht="12">
      <c r="A179" s="86"/>
      <c r="B179" s="80"/>
      <c r="C179" s="11"/>
      <c r="D179" s="99"/>
      <c r="E179" s="78"/>
      <c r="G179" s="16"/>
      <c r="H179" s="16"/>
      <c r="I179" s="15"/>
    </row>
    <row r="180" spans="1:9" ht="12">
      <c r="A180" s="87"/>
      <c r="B180" s="81"/>
      <c r="C180" s="86"/>
      <c r="D180" s="99"/>
      <c r="E180" s="79"/>
      <c r="G180" s="80"/>
      <c r="H180" s="80"/>
      <c r="I180" s="15"/>
    </row>
    <row r="181" spans="1:9" ht="12">
      <c r="A181" s="86"/>
      <c r="B181" s="80"/>
      <c r="C181" s="11"/>
      <c r="D181" s="99"/>
      <c r="E181" s="78"/>
      <c r="G181" s="16"/>
      <c r="H181" s="16"/>
      <c r="I181" s="15"/>
    </row>
    <row r="182" spans="1:9" ht="12">
      <c r="A182" s="86"/>
      <c r="B182" s="80"/>
      <c r="C182" s="11"/>
      <c r="D182" s="99"/>
      <c r="E182" s="78"/>
      <c r="G182" s="16"/>
      <c r="H182" s="16"/>
      <c r="I182" s="15"/>
    </row>
    <row r="183" spans="1:9" ht="12">
      <c r="A183" s="86"/>
      <c r="B183" s="80"/>
      <c r="C183" s="11"/>
      <c r="D183" s="99"/>
      <c r="E183" s="78"/>
      <c r="G183" s="16"/>
      <c r="H183" s="16"/>
      <c r="I183" s="15"/>
    </row>
    <row r="184" spans="1:9" ht="12">
      <c r="A184" s="86"/>
      <c r="B184" s="80"/>
      <c r="C184" s="11"/>
      <c r="D184" s="99"/>
      <c r="E184" s="78"/>
      <c r="G184" s="16"/>
      <c r="H184" s="16"/>
      <c r="I184" s="15"/>
    </row>
    <row r="185" spans="1:9" ht="12">
      <c r="A185" s="18"/>
      <c r="B185" s="19"/>
      <c r="C185" s="17"/>
      <c r="D185" s="99"/>
      <c r="E185" s="14"/>
      <c r="G185" s="16"/>
      <c r="H185" s="16"/>
      <c r="I185" s="13"/>
    </row>
    <row r="186" spans="1:9" ht="12">
      <c r="A186" s="88"/>
      <c r="B186" s="19"/>
      <c r="C186" s="11"/>
      <c r="D186" s="99"/>
      <c r="E186" s="14"/>
      <c r="G186" s="16"/>
      <c r="H186" s="16"/>
      <c r="I186" s="13"/>
    </row>
    <row r="187" spans="1:9" ht="12">
      <c r="A187" s="11"/>
      <c r="B187" s="16"/>
      <c r="C187" s="11"/>
      <c r="D187" s="99"/>
      <c r="E187" s="14"/>
      <c r="G187" s="16"/>
      <c r="H187" s="16"/>
      <c r="I187" s="13"/>
    </row>
    <row r="188" spans="1:9" ht="12">
      <c r="A188" s="11"/>
      <c r="B188" s="16"/>
      <c r="C188" s="11"/>
      <c r="D188" s="99"/>
      <c r="E188" s="14"/>
      <c r="G188" s="16"/>
      <c r="H188" s="16"/>
      <c r="I188" s="13"/>
    </row>
    <row r="189" spans="1:9" ht="12">
      <c r="A189" s="18"/>
      <c r="B189" s="19"/>
      <c r="C189" s="11"/>
      <c r="D189" s="99"/>
      <c r="E189" s="14"/>
      <c r="G189" s="16"/>
      <c r="H189" s="16"/>
      <c r="I189" s="13"/>
    </row>
    <row r="190" spans="1:9" ht="12">
      <c r="A190" s="11"/>
      <c r="B190" s="16"/>
      <c r="C190" s="11"/>
      <c r="D190" s="99"/>
      <c r="E190" s="14"/>
      <c r="G190" s="16"/>
      <c r="H190" s="16"/>
      <c r="I190" s="13"/>
    </row>
    <row r="191" spans="1:9" ht="12">
      <c r="A191" s="11"/>
      <c r="B191" s="16"/>
      <c r="C191" s="11"/>
      <c r="D191" s="99"/>
      <c r="E191" s="14"/>
      <c r="G191" s="16"/>
      <c r="H191" s="16"/>
      <c r="I191" s="13"/>
    </row>
    <row r="192" spans="1:9" ht="12">
      <c r="A192" s="11"/>
      <c r="B192" s="16"/>
      <c r="C192" s="11"/>
      <c r="D192" s="99"/>
      <c r="E192" s="14"/>
      <c r="G192" s="16"/>
      <c r="H192" s="16"/>
      <c r="I192" s="13"/>
    </row>
    <row r="193" spans="1:9" ht="12">
      <c r="A193" s="89"/>
      <c r="B193" s="19"/>
      <c r="C193" s="11"/>
      <c r="D193" s="99"/>
      <c r="E193" s="14"/>
      <c r="G193" s="16"/>
      <c r="H193" s="16"/>
      <c r="I193" s="13"/>
    </row>
    <row r="194" spans="1:9" ht="12">
      <c r="A194" s="11"/>
      <c r="B194" s="90"/>
      <c r="C194" s="11"/>
      <c r="D194" s="99"/>
      <c r="E194" s="14"/>
      <c r="G194" s="16"/>
      <c r="H194" s="16"/>
      <c r="I194" s="13"/>
    </row>
    <row r="195" spans="1:9" ht="12">
      <c r="A195" s="11"/>
      <c r="B195" s="90"/>
      <c r="C195" s="11"/>
      <c r="D195" s="99"/>
      <c r="E195" s="14"/>
      <c r="G195" s="16"/>
      <c r="H195" s="16"/>
      <c r="I195" s="13"/>
    </row>
    <row r="196" spans="1:9" ht="12">
      <c r="A196" s="11"/>
      <c r="B196" s="90"/>
      <c r="C196" s="11"/>
      <c r="D196" s="99"/>
      <c r="E196" s="14"/>
      <c r="G196" s="16"/>
      <c r="H196" s="16"/>
      <c r="I196" s="13"/>
    </row>
    <row r="197" spans="1:9" ht="12">
      <c r="A197" s="18"/>
      <c r="B197" s="18"/>
      <c r="C197" s="11"/>
      <c r="D197" s="99"/>
      <c r="E197" s="79"/>
      <c r="G197" s="16"/>
      <c r="H197" s="16"/>
      <c r="I197" s="13"/>
    </row>
    <row r="198" spans="1:9" ht="12">
      <c r="A198" s="11"/>
      <c r="B198" s="11"/>
      <c r="C198" s="11"/>
      <c r="D198" s="99"/>
      <c r="E198" s="78"/>
      <c r="G198" s="16"/>
      <c r="H198" s="16"/>
      <c r="I198" s="13"/>
    </row>
    <row r="199" spans="1:9" ht="12">
      <c r="A199" s="91"/>
      <c r="B199" s="91"/>
      <c r="C199" s="11"/>
      <c r="D199" s="99"/>
      <c r="E199" s="78"/>
      <c r="G199" s="76"/>
      <c r="H199" s="76"/>
      <c r="I199" s="92"/>
    </row>
    <row r="200" spans="1:9" ht="12">
      <c r="A200" s="11"/>
      <c r="B200" s="11"/>
      <c r="C200" s="11"/>
      <c r="D200" s="99"/>
      <c r="E200" s="78"/>
      <c r="G200" s="16"/>
      <c r="H200" s="16"/>
      <c r="I200" s="13"/>
    </row>
    <row r="201" spans="1:9" ht="12">
      <c r="A201" s="11"/>
      <c r="B201" s="11"/>
      <c r="C201" s="11"/>
      <c r="D201" s="99"/>
      <c r="E201" s="78"/>
      <c r="G201" s="16"/>
      <c r="H201" s="16"/>
      <c r="I201" s="13"/>
    </row>
    <row r="202" spans="1:8" ht="12">
      <c r="A202" s="11"/>
      <c r="B202" s="11"/>
      <c r="C202" s="11"/>
      <c r="D202" s="99"/>
      <c r="E202" s="78"/>
      <c r="G202" s="16"/>
      <c r="H202" s="16"/>
    </row>
    <row r="203" spans="1:9" ht="12">
      <c r="A203" s="11"/>
      <c r="B203" s="11"/>
      <c r="C203" s="11"/>
      <c r="D203" s="99"/>
      <c r="E203" s="78"/>
      <c r="G203" s="16"/>
      <c r="H203" s="16"/>
      <c r="I203" s="13"/>
    </row>
    <row r="204" spans="1:9" ht="12">
      <c r="A204" s="18"/>
      <c r="B204" s="18"/>
      <c r="C204" s="11"/>
      <c r="D204" s="99"/>
      <c r="E204" s="79"/>
      <c r="G204" s="16"/>
      <c r="H204" s="16"/>
      <c r="I204" s="13"/>
    </row>
    <row r="205" spans="1:9" ht="12">
      <c r="A205" s="11"/>
      <c r="B205" s="17"/>
      <c r="C205" s="11"/>
      <c r="D205" s="99"/>
      <c r="E205" s="78"/>
      <c r="G205" s="16"/>
      <c r="H205" s="16"/>
      <c r="I205" s="13"/>
    </row>
    <row r="206" spans="1:9" ht="12">
      <c r="A206" s="11"/>
      <c r="B206" s="17"/>
      <c r="C206" s="11"/>
      <c r="D206" s="99"/>
      <c r="E206" s="78"/>
      <c r="G206" s="16"/>
      <c r="H206" s="16"/>
      <c r="I206" s="13"/>
    </row>
    <row r="207" spans="1:9" ht="12">
      <c r="A207" s="11"/>
      <c r="B207" s="17"/>
      <c r="C207" s="11"/>
      <c r="D207" s="99"/>
      <c r="E207" s="78"/>
      <c r="G207" s="16"/>
      <c r="H207" s="16"/>
      <c r="I207" s="13"/>
    </row>
    <row r="208" spans="1:9" ht="12">
      <c r="A208" s="11"/>
      <c r="B208" s="17"/>
      <c r="C208" s="11"/>
      <c r="D208" s="99"/>
      <c r="E208" s="78"/>
      <c r="G208" s="16"/>
      <c r="H208" s="16"/>
      <c r="I208" s="13"/>
    </row>
    <row r="209" spans="1:9" ht="12">
      <c r="A209" s="18"/>
      <c r="B209" s="38"/>
      <c r="C209" s="11"/>
      <c r="D209" s="99"/>
      <c r="E209" s="79"/>
      <c r="G209" s="16"/>
      <c r="H209" s="16"/>
      <c r="I209" s="13"/>
    </row>
    <row r="210" spans="1:9" ht="12">
      <c r="A210" s="11"/>
      <c r="B210" s="17"/>
      <c r="C210" s="11"/>
      <c r="D210" s="99"/>
      <c r="E210" s="78"/>
      <c r="G210" s="16"/>
      <c r="H210" s="16"/>
      <c r="I210" s="13"/>
    </row>
    <row r="211" spans="1:9" ht="12">
      <c r="A211" s="18"/>
      <c r="B211" s="38"/>
      <c r="C211" s="11"/>
      <c r="D211" s="99"/>
      <c r="E211" s="79"/>
      <c r="G211" s="16"/>
      <c r="H211" s="16"/>
      <c r="I211" s="13"/>
    </row>
    <row r="212" spans="1:9" ht="12">
      <c r="A212" s="11"/>
      <c r="B212" s="76"/>
      <c r="C212" s="11"/>
      <c r="D212" s="99"/>
      <c r="E212" s="78"/>
      <c r="G212" s="16"/>
      <c r="H212" s="16"/>
      <c r="I212" s="13"/>
    </row>
    <row r="213" spans="1:9" ht="12">
      <c r="A213" s="11"/>
      <c r="B213" s="76"/>
      <c r="C213" s="11"/>
      <c r="D213" s="99"/>
      <c r="E213" s="78"/>
      <c r="G213" s="16"/>
      <c r="H213" s="16"/>
      <c r="I213" s="13"/>
    </row>
    <row r="214" spans="1:9" ht="12">
      <c r="A214" s="18"/>
      <c r="B214" s="38"/>
      <c r="C214" s="11"/>
      <c r="D214" s="99"/>
      <c r="E214" s="79"/>
      <c r="G214" s="16"/>
      <c r="H214" s="16"/>
      <c r="I214" s="13"/>
    </row>
    <row r="215" spans="1:9" ht="12">
      <c r="A215" s="11"/>
      <c r="B215" s="11"/>
      <c r="C215" s="11"/>
      <c r="D215" s="99"/>
      <c r="E215" s="78"/>
      <c r="G215" s="16"/>
      <c r="H215" s="16"/>
      <c r="I215" s="13"/>
    </row>
    <row r="216" spans="1:9" ht="12">
      <c r="A216" s="18"/>
      <c r="B216" s="18"/>
      <c r="C216" s="11"/>
      <c r="D216" s="99"/>
      <c r="E216" s="79"/>
      <c r="G216" s="16"/>
      <c r="H216" s="16"/>
      <c r="I216" s="13"/>
    </row>
    <row r="217" spans="1:9" ht="12">
      <c r="A217" s="11"/>
      <c r="B217" s="17"/>
      <c r="C217" s="11"/>
      <c r="D217" s="99"/>
      <c r="E217" s="78"/>
      <c r="G217" s="16"/>
      <c r="H217" s="16"/>
      <c r="I217" s="13"/>
    </row>
    <row r="218" spans="1:9" ht="12">
      <c r="A218" s="18"/>
      <c r="B218" s="38"/>
      <c r="C218" s="11"/>
      <c r="D218" s="99"/>
      <c r="E218" s="79"/>
      <c r="G218" s="16"/>
      <c r="H218" s="16"/>
      <c r="I218" s="13"/>
    </row>
    <row r="219" spans="1:9" ht="12">
      <c r="A219" s="11"/>
      <c r="B219" s="17"/>
      <c r="C219" s="11"/>
      <c r="D219" s="99"/>
      <c r="E219" s="78"/>
      <c r="G219" s="16"/>
      <c r="H219" s="16"/>
      <c r="I219" s="13"/>
    </row>
    <row r="220" spans="1:9" ht="12">
      <c r="A220" s="18"/>
      <c r="B220" s="38"/>
      <c r="C220" s="11"/>
      <c r="D220" s="99"/>
      <c r="E220" s="79"/>
      <c r="G220" s="16"/>
      <c r="H220" s="16"/>
      <c r="I220" s="13"/>
    </row>
    <row r="221" spans="1:9" ht="12">
      <c r="A221" s="11"/>
      <c r="B221" s="17"/>
      <c r="C221" s="11"/>
      <c r="D221" s="99"/>
      <c r="E221" s="78"/>
      <c r="G221" s="16"/>
      <c r="H221" s="16"/>
      <c r="I221" s="13"/>
    </row>
    <row r="222" spans="1:9" ht="12">
      <c r="A222" s="11"/>
      <c r="B222" s="17"/>
      <c r="C222" s="11"/>
      <c r="D222" s="99"/>
      <c r="E222" s="78"/>
      <c r="G222" s="16"/>
      <c r="H222" s="16"/>
      <c r="I222" s="13"/>
    </row>
    <row r="223" spans="1:9" ht="12">
      <c r="A223" s="18"/>
      <c r="B223" s="38"/>
      <c r="C223" s="11"/>
      <c r="D223" s="99"/>
      <c r="E223" s="79"/>
      <c r="G223" s="16"/>
      <c r="H223" s="16"/>
      <c r="I223" s="13"/>
    </row>
    <row r="224" spans="1:9" ht="12">
      <c r="A224" s="11"/>
      <c r="B224" s="17"/>
      <c r="C224" s="11"/>
      <c r="D224" s="99"/>
      <c r="E224" s="78"/>
      <c r="G224" s="16"/>
      <c r="H224" s="16"/>
      <c r="I224" s="13"/>
    </row>
    <row r="225" spans="1:9" ht="12">
      <c r="A225" s="18"/>
      <c r="B225" s="38"/>
      <c r="C225" s="11"/>
      <c r="D225" s="99"/>
      <c r="E225" s="79"/>
      <c r="G225" s="16"/>
      <c r="H225" s="16"/>
      <c r="I225" s="13"/>
    </row>
    <row r="226" spans="1:9" ht="12">
      <c r="A226" s="11"/>
      <c r="B226" s="17"/>
      <c r="C226" s="11"/>
      <c r="D226" s="99"/>
      <c r="E226" s="78"/>
      <c r="G226" s="16"/>
      <c r="H226" s="16"/>
      <c r="I226" s="13"/>
    </row>
    <row r="227" spans="1:9" ht="12">
      <c r="A227" s="11"/>
      <c r="B227" s="17"/>
      <c r="C227" s="11"/>
      <c r="D227" s="99"/>
      <c r="E227" s="78"/>
      <c r="G227" s="16"/>
      <c r="H227" s="16"/>
      <c r="I227" s="13"/>
    </row>
    <row r="228" spans="1:9" ht="12">
      <c r="A228" s="18"/>
      <c r="B228" s="38"/>
      <c r="C228" s="11"/>
      <c r="D228" s="99"/>
      <c r="E228" s="79"/>
      <c r="G228" s="16"/>
      <c r="H228" s="16"/>
      <c r="I228" s="13"/>
    </row>
    <row r="229" spans="1:9" ht="12">
      <c r="A229" s="11"/>
      <c r="B229" s="17"/>
      <c r="C229" s="11"/>
      <c r="D229" s="99"/>
      <c r="E229" s="78"/>
      <c r="G229" s="16"/>
      <c r="H229" s="16"/>
      <c r="I229" s="13"/>
    </row>
    <row r="230" spans="1:9" ht="12">
      <c r="A230" s="11"/>
      <c r="B230" s="17"/>
      <c r="C230" s="11"/>
      <c r="D230" s="99"/>
      <c r="E230" s="78"/>
      <c r="G230" s="16"/>
      <c r="H230" s="16"/>
      <c r="I230" s="13"/>
    </row>
    <row r="231" spans="1:9" ht="12">
      <c r="A231" s="18"/>
      <c r="B231" s="38"/>
      <c r="C231" s="11"/>
      <c r="D231" s="99"/>
      <c r="E231" s="79"/>
      <c r="G231" s="16"/>
      <c r="H231" s="16"/>
      <c r="I231" s="13"/>
    </row>
    <row r="232" spans="1:9" ht="12">
      <c r="A232" s="11"/>
      <c r="B232" s="17"/>
      <c r="C232" s="11"/>
      <c r="D232" s="99"/>
      <c r="E232" s="78"/>
      <c r="G232" s="16"/>
      <c r="H232" s="16"/>
      <c r="I232" s="13"/>
    </row>
    <row r="233" spans="1:9" ht="12">
      <c r="A233" s="18"/>
      <c r="B233" s="38"/>
      <c r="C233" s="11"/>
      <c r="D233" s="99"/>
      <c r="E233" s="79"/>
      <c r="G233" s="16"/>
      <c r="H233" s="16"/>
      <c r="I233" s="13"/>
    </row>
    <row r="234" spans="1:9" ht="12">
      <c r="A234" s="11"/>
      <c r="B234" s="17"/>
      <c r="C234" s="11"/>
      <c r="D234" s="99"/>
      <c r="E234" s="78"/>
      <c r="G234" s="16"/>
      <c r="H234" s="16"/>
      <c r="I234" s="13"/>
    </row>
    <row r="235" spans="1:9" ht="12">
      <c r="A235" s="11"/>
      <c r="B235" s="17"/>
      <c r="C235" s="11"/>
      <c r="D235" s="99"/>
      <c r="E235" s="78"/>
      <c r="G235" s="16"/>
      <c r="H235" s="16"/>
      <c r="I235" s="13"/>
    </row>
    <row r="236" spans="1:9" ht="12">
      <c r="A236" s="11"/>
      <c r="B236" s="17"/>
      <c r="C236" s="11"/>
      <c r="D236" s="99"/>
      <c r="E236" s="78"/>
      <c r="G236" s="16"/>
      <c r="H236" s="16"/>
      <c r="I236" s="13"/>
    </row>
    <row r="237" spans="1:9" ht="12">
      <c r="A237" s="18"/>
      <c r="B237" s="38"/>
      <c r="C237" s="11"/>
      <c r="D237" s="99"/>
      <c r="E237" s="79"/>
      <c r="G237" s="16"/>
      <c r="H237" s="16"/>
      <c r="I237" s="13"/>
    </row>
    <row r="238" spans="1:9" ht="12">
      <c r="A238" s="11"/>
      <c r="B238" s="17"/>
      <c r="C238" s="11"/>
      <c r="D238" s="99"/>
      <c r="E238" s="78"/>
      <c r="G238" s="16"/>
      <c r="H238" s="16"/>
      <c r="I238" s="13"/>
    </row>
    <row r="239" spans="1:9" ht="12">
      <c r="A239" s="11"/>
      <c r="B239" s="17"/>
      <c r="C239" s="11"/>
      <c r="D239" s="99"/>
      <c r="E239" s="78"/>
      <c r="G239" s="16"/>
      <c r="H239" s="16"/>
      <c r="I239" s="13"/>
    </row>
    <row r="240" spans="1:9" ht="12">
      <c r="A240" s="18"/>
      <c r="B240" s="38"/>
      <c r="C240" s="17"/>
      <c r="D240" s="99"/>
      <c r="E240" s="14"/>
      <c r="I240" s="13"/>
    </row>
    <row r="241" spans="1:9" ht="12">
      <c r="A241" s="11"/>
      <c r="B241" s="17"/>
      <c r="C241" s="11"/>
      <c r="D241" s="99"/>
      <c r="G241" s="16"/>
      <c r="H241" s="16"/>
      <c r="I241" s="13"/>
    </row>
    <row r="242" spans="1:9" ht="12">
      <c r="A242" s="11"/>
      <c r="B242" s="17"/>
      <c r="C242" s="11"/>
      <c r="D242" s="99"/>
      <c r="G242" s="16"/>
      <c r="H242" s="16"/>
      <c r="I242" s="13"/>
    </row>
    <row r="243" spans="1:9" ht="12">
      <c r="A243" s="11"/>
      <c r="B243" s="17"/>
      <c r="C243" s="11"/>
      <c r="D243" s="99"/>
      <c r="G243" s="16"/>
      <c r="H243" s="16"/>
      <c r="I243" s="13"/>
    </row>
    <row r="244" spans="1:9" ht="12">
      <c r="A244" s="18"/>
      <c r="B244" s="38"/>
      <c r="C244" s="17"/>
      <c r="D244" s="99"/>
      <c r="E244" s="14"/>
      <c r="G244" s="16"/>
      <c r="I244" s="13"/>
    </row>
    <row r="245" spans="1:9" ht="12">
      <c r="A245" s="11"/>
      <c r="B245" s="17"/>
      <c r="C245" s="11"/>
      <c r="D245" s="99"/>
      <c r="G245" s="16"/>
      <c r="H245" s="16"/>
      <c r="I245" s="13"/>
    </row>
    <row r="246" spans="1:9" ht="12">
      <c r="A246" s="11"/>
      <c r="B246" s="17"/>
      <c r="C246" s="11"/>
      <c r="D246" s="99"/>
      <c r="G246" s="16"/>
      <c r="H246" s="16"/>
      <c r="I246" s="13"/>
    </row>
    <row r="247" spans="1:9" ht="12">
      <c r="A247" s="11"/>
      <c r="B247" s="17"/>
      <c r="C247" s="11"/>
      <c r="D247" s="99"/>
      <c r="G247" s="16"/>
      <c r="H247" s="16"/>
      <c r="I247" s="13"/>
    </row>
    <row r="248" spans="1:9" ht="12">
      <c r="A248" s="11"/>
      <c r="B248" s="17"/>
      <c r="C248" s="11"/>
      <c r="D248" s="99"/>
      <c r="G248" s="16"/>
      <c r="H248" s="16"/>
      <c r="I248" s="13"/>
    </row>
    <row r="249" spans="1:9" ht="12">
      <c r="A249" s="93"/>
      <c r="B249" s="37"/>
      <c r="C249" s="11"/>
      <c r="D249" s="99"/>
      <c r="E249" s="14"/>
      <c r="G249" s="16"/>
      <c r="H249" s="16"/>
      <c r="I249" s="13"/>
    </row>
    <row r="250" spans="1:9" ht="12">
      <c r="A250" s="11"/>
      <c r="B250" s="12"/>
      <c r="C250" s="11"/>
      <c r="D250" s="99"/>
      <c r="E250" s="14"/>
      <c r="G250" s="16"/>
      <c r="H250" s="16"/>
      <c r="I250" s="13"/>
    </row>
    <row r="251" spans="1:9" ht="12">
      <c r="A251" s="11"/>
      <c r="B251" s="12"/>
      <c r="C251" s="11"/>
      <c r="D251" s="99"/>
      <c r="E251" s="14"/>
      <c r="G251" s="16"/>
      <c r="H251" s="16"/>
      <c r="I251" s="13"/>
    </row>
    <row r="252" spans="1:9" ht="12">
      <c r="A252" s="94"/>
      <c r="B252" s="12"/>
      <c r="C252" s="11"/>
      <c r="D252" s="99"/>
      <c r="E252" s="14"/>
      <c r="G252" s="16"/>
      <c r="H252" s="16"/>
      <c r="I252" s="13"/>
    </row>
    <row r="253" spans="1:9" ht="12">
      <c r="A253" s="11"/>
      <c r="B253" s="12"/>
      <c r="C253" s="11"/>
      <c r="D253" s="99"/>
      <c r="E253" s="14"/>
      <c r="G253" s="16"/>
      <c r="H253" s="16"/>
      <c r="I253" s="13"/>
    </row>
    <row r="254" spans="1:9" ht="12">
      <c r="A254" s="11"/>
      <c r="B254" s="12"/>
      <c r="C254" s="11"/>
      <c r="D254" s="99"/>
      <c r="E254" s="14"/>
      <c r="G254" s="16"/>
      <c r="H254" s="16"/>
      <c r="I254" s="13"/>
    </row>
    <row r="255" spans="1:9" ht="12">
      <c r="A255" s="94"/>
      <c r="B255" s="12"/>
      <c r="C255" s="17"/>
      <c r="D255" s="99"/>
      <c r="E255" s="14"/>
      <c r="G255" s="16"/>
      <c r="H255" s="16"/>
      <c r="I255" s="13"/>
    </row>
    <row r="256" spans="1:9" ht="12">
      <c r="A256" s="94"/>
      <c r="B256" s="12"/>
      <c r="C256" s="17"/>
      <c r="D256" s="99"/>
      <c r="E256" s="14"/>
      <c r="G256" s="16"/>
      <c r="H256" s="16"/>
      <c r="I256" s="13"/>
    </row>
    <row r="257" spans="1:9" ht="12">
      <c r="A257" s="11"/>
      <c r="B257" s="12"/>
      <c r="C257" s="17"/>
      <c r="D257" s="99"/>
      <c r="E257" s="14"/>
      <c r="G257" s="16"/>
      <c r="H257" s="16"/>
      <c r="I257" s="13"/>
    </row>
    <row r="258" spans="1:9" ht="12">
      <c r="A258" s="11"/>
      <c r="B258" s="12"/>
      <c r="C258" s="17"/>
      <c r="D258" s="99"/>
      <c r="E258" s="14"/>
      <c r="G258" s="16"/>
      <c r="H258" s="16"/>
      <c r="I258" s="13"/>
    </row>
    <row r="259" spans="1:9" ht="12">
      <c r="A259" s="94"/>
      <c r="B259" s="12"/>
      <c r="C259" s="17"/>
      <c r="D259" s="99"/>
      <c r="E259" s="14"/>
      <c r="G259" s="16"/>
      <c r="H259" s="16"/>
      <c r="I259" s="13"/>
    </row>
    <row r="260" spans="1:9" ht="12">
      <c r="A260" s="93"/>
      <c r="B260" s="19"/>
      <c r="C260" s="17"/>
      <c r="D260" s="99"/>
      <c r="E260" s="14"/>
      <c r="G260" s="16"/>
      <c r="H260" s="16"/>
      <c r="I260" s="13"/>
    </row>
    <row r="261" spans="1:9" ht="12">
      <c r="A261" s="94"/>
      <c r="B261" s="16"/>
      <c r="C261" s="17"/>
      <c r="D261" s="99"/>
      <c r="E261" s="14"/>
      <c r="G261" s="16"/>
      <c r="H261" s="16"/>
      <c r="I261" s="13"/>
    </row>
    <row r="262" spans="1:9" ht="12">
      <c r="A262" s="94"/>
      <c r="B262" s="16"/>
      <c r="C262" s="17"/>
      <c r="D262" s="99"/>
      <c r="E262" s="14"/>
      <c r="G262" s="16"/>
      <c r="H262" s="16"/>
      <c r="I262" s="13"/>
    </row>
    <row r="263" spans="1:9" ht="12">
      <c r="A263" s="94"/>
      <c r="B263" s="16"/>
      <c r="C263" s="17"/>
      <c r="D263" s="99"/>
      <c r="E263" s="14"/>
      <c r="G263" s="16"/>
      <c r="H263" s="16"/>
      <c r="I263" s="13"/>
    </row>
    <row r="264" spans="1:9" ht="12">
      <c r="A264" s="94"/>
      <c r="B264" s="16"/>
      <c r="C264" s="17"/>
      <c r="D264" s="99"/>
      <c r="E264" s="14"/>
      <c r="G264" s="16"/>
      <c r="H264" s="16"/>
      <c r="I264" s="13"/>
    </row>
    <row r="265" spans="1:9" ht="12">
      <c r="A265" s="94"/>
      <c r="B265" s="16"/>
      <c r="C265" s="17"/>
      <c r="D265" s="99"/>
      <c r="E265" s="14"/>
      <c r="G265" s="16"/>
      <c r="H265" s="16"/>
      <c r="I265" s="13"/>
    </row>
    <row r="266" spans="1:9" ht="12">
      <c r="A266" s="93"/>
      <c r="B266" s="19"/>
      <c r="C266" s="17"/>
      <c r="D266" s="99"/>
      <c r="E266" s="14"/>
      <c r="G266" s="16"/>
      <c r="H266" s="16"/>
      <c r="I266" s="13"/>
    </row>
    <row r="267" spans="1:9" ht="12">
      <c r="A267" s="94"/>
      <c r="B267" s="16"/>
      <c r="C267" s="17"/>
      <c r="D267" s="99"/>
      <c r="E267" s="14"/>
      <c r="G267" s="16"/>
      <c r="H267" s="16"/>
      <c r="I267" s="13"/>
    </row>
    <row r="268" spans="1:9" ht="12">
      <c r="A268" s="94"/>
      <c r="B268" s="16"/>
      <c r="C268" s="17"/>
      <c r="D268" s="99"/>
      <c r="E268" s="14"/>
      <c r="G268" s="16"/>
      <c r="H268" s="16"/>
      <c r="I268" s="13"/>
    </row>
    <row r="269" spans="1:9" ht="12">
      <c r="A269" s="93"/>
      <c r="B269" s="19"/>
      <c r="C269" s="17"/>
      <c r="D269" s="99"/>
      <c r="E269" s="14"/>
      <c r="G269" s="16"/>
      <c r="H269" s="16"/>
      <c r="I269" s="13"/>
    </row>
    <row r="270" spans="1:9" ht="12">
      <c r="A270" s="93"/>
      <c r="B270" s="19"/>
      <c r="C270" s="17"/>
      <c r="D270" s="99"/>
      <c r="E270" s="14"/>
      <c r="G270" s="16"/>
      <c r="H270" s="16"/>
      <c r="I270" s="13"/>
    </row>
    <row r="271" spans="1:9" ht="12">
      <c r="A271" s="11"/>
      <c r="B271" s="12"/>
      <c r="C271" s="17"/>
      <c r="D271" s="99"/>
      <c r="E271" s="14"/>
      <c r="G271" s="16"/>
      <c r="H271" s="16"/>
      <c r="I271" s="13"/>
    </row>
    <row r="272" spans="1:9" ht="12">
      <c r="A272" s="11"/>
      <c r="B272" s="12"/>
      <c r="C272" s="11"/>
      <c r="D272" s="99"/>
      <c r="E272" s="14"/>
      <c r="G272" s="16"/>
      <c r="H272" s="16"/>
      <c r="I272" s="13"/>
    </row>
    <row r="273" spans="1:9" ht="12">
      <c r="A273" s="11"/>
      <c r="B273" s="12"/>
      <c r="C273" s="17"/>
      <c r="D273" s="99"/>
      <c r="E273" s="14"/>
      <c r="G273" s="16"/>
      <c r="H273" s="16"/>
      <c r="I273" s="13"/>
    </row>
    <row r="274" spans="1:9" ht="12">
      <c r="A274" s="11"/>
      <c r="B274" s="12"/>
      <c r="C274" s="11"/>
      <c r="D274" s="99"/>
      <c r="E274" s="14"/>
      <c r="G274" s="16"/>
      <c r="H274" s="16"/>
      <c r="I274" s="13"/>
    </row>
    <row r="275" spans="1:9" ht="12">
      <c r="A275" s="11"/>
      <c r="B275" s="12"/>
      <c r="C275" s="11"/>
      <c r="D275" s="99"/>
      <c r="E275" s="14"/>
      <c r="G275" s="16"/>
      <c r="H275" s="16"/>
      <c r="I275" s="13"/>
    </row>
    <row r="276" spans="1:9" ht="12">
      <c r="A276" s="11"/>
      <c r="B276" s="12"/>
      <c r="C276" s="11"/>
      <c r="D276" s="99"/>
      <c r="E276" s="14"/>
      <c r="G276" s="16"/>
      <c r="H276" s="16"/>
      <c r="I276" s="13"/>
    </row>
    <row r="277" spans="1:9" ht="12">
      <c r="A277" s="11"/>
      <c r="B277" s="12"/>
      <c r="C277" s="11"/>
      <c r="D277" s="99"/>
      <c r="E277" s="14"/>
      <c r="G277" s="16"/>
      <c r="H277" s="16"/>
      <c r="I277" s="13"/>
    </row>
    <row r="278" spans="1:9" ht="12">
      <c r="A278" s="11"/>
      <c r="B278" s="12"/>
      <c r="C278" s="11"/>
      <c r="D278" s="99"/>
      <c r="E278" s="14"/>
      <c r="G278" s="16"/>
      <c r="H278" s="16"/>
      <c r="I278" s="13"/>
    </row>
    <row r="279" spans="1:9" ht="12">
      <c r="A279" s="11"/>
      <c r="B279" s="12"/>
      <c r="C279" s="11"/>
      <c r="D279" s="99"/>
      <c r="E279" s="14"/>
      <c r="G279" s="16"/>
      <c r="H279" s="16"/>
      <c r="I279" s="13"/>
    </row>
    <row r="280" spans="1:9" ht="12">
      <c r="A280" s="11"/>
      <c r="B280" s="12"/>
      <c r="C280" s="11"/>
      <c r="D280" s="99"/>
      <c r="E280" s="14"/>
      <c r="G280" s="16"/>
      <c r="H280" s="16"/>
      <c r="I280" s="13"/>
    </row>
    <row r="281" spans="1:9" ht="12">
      <c r="A281" s="11"/>
      <c r="B281" s="16"/>
      <c r="C281" s="17"/>
      <c r="D281" s="99"/>
      <c r="E281" s="14"/>
      <c r="G281" s="16"/>
      <c r="H281" s="16"/>
      <c r="I281" s="13"/>
    </row>
    <row r="282" spans="1:9" ht="12">
      <c r="A282" s="11"/>
      <c r="B282" s="16"/>
      <c r="C282" s="17"/>
      <c r="D282" s="99"/>
      <c r="E282" s="14"/>
      <c r="G282" s="16"/>
      <c r="H282" s="16"/>
      <c r="I282" s="13"/>
    </row>
    <row r="283" spans="1:9" ht="12">
      <c r="A283" s="11"/>
      <c r="B283" s="16"/>
      <c r="C283" s="17"/>
      <c r="D283" s="99"/>
      <c r="E283" s="14"/>
      <c r="G283" s="16"/>
      <c r="H283" s="16"/>
      <c r="I283" s="13"/>
    </row>
    <row r="284" spans="1:9" ht="12">
      <c r="A284" s="11"/>
      <c r="B284" s="16"/>
      <c r="C284" s="17"/>
      <c r="D284" s="99"/>
      <c r="E284" s="14"/>
      <c r="G284" s="16"/>
      <c r="H284" s="16"/>
      <c r="I284" s="13"/>
    </row>
    <row r="285" spans="1:9" ht="12">
      <c r="A285" s="11"/>
      <c r="B285" s="16"/>
      <c r="C285" s="17"/>
      <c r="D285" s="99"/>
      <c r="E285" s="14"/>
      <c r="G285" s="16"/>
      <c r="H285" s="16"/>
      <c r="I285" s="13"/>
    </row>
    <row r="286" spans="1:9" ht="12">
      <c r="A286" s="11"/>
      <c r="B286" s="16"/>
      <c r="C286" s="17"/>
      <c r="D286" s="99"/>
      <c r="E286" s="14"/>
      <c r="G286" s="16"/>
      <c r="H286" s="16"/>
      <c r="I286" s="13"/>
    </row>
    <row r="287" spans="1:9" ht="12">
      <c r="A287" s="11"/>
      <c r="B287" s="16"/>
      <c r="C287" s="17"/>
      <c r="D287" s="99"/>
      <c r="E287" s="14"/>
      <c r="G287" s="16"/>
      <c r="H287" s="16"/>
      <c r="I287" s="13"/>
    </row>
    <row r="288" spans="1:9" ht="12">
      <c r="A288" s="11"/>
      <c r="B288" s="16"/>
      <c r="C288" s="17"/>
      <c r="D288" s="99"/>
      <c r="E288" s="14"/>
      <c r="G288" s="16"/>
      <c r="H288" s="16"/>
      <c r="I288" s="13"/>
    </row>
    <row r="289" spans="1:9" ht="12">
      <c r="A289" s="11"/>
      <c r="B289" s="16"/>
      <c r="C289" s="17"/>
      <c r="D289" s="99"/>
      <c r="E289" s="14"/>
      <c r="G289" s="16"/>
      <c r="H289" s="16"/>
      <c r="I289" s="13"/>
    </row>
    <row r="290" spans="1:9" ht="12">
      <c r="A290" s="11"/>
      <c r="B290" s="16"/>
      <c r="C290" s="17"/>
      <c r="D290" s="99"/>
      <c r="E290" s="14"/>
      <c r="G290" s="16"/>
      <c r="H290" s="16"/>
      <c r="I290" s="13"/>
    </row>
    <row r="291" spans="1:9" ht="12">
      <c r="A291" s="11"/>
      <c r="B291" s="12"/>
      <c r="C291" s="11"/>
      <c r="D291" s="99"/>
      <c r="E291" s="14"/>
      <c r="G291" s="16"/>
      <c r="H291" s="16"/>
      <c r="I291" s="13"/>
    </row>
    <row r="292" spans="1:9" ht="12">
      <c r="A292" s="11"/>
      <c r="B292" s="12"/>
      <c r="C292" s="17"/>
      <c r="D292" s="99"/>
      <c r="E292" s="14"/>
      <c r="G292" s="16"/>
      <c r="H292" s="16"/>
      <c r="I292" s="13"/>
    </row>
    <row r="293" spans="1:9" ht="12">
      <c r="A293" s="11"/>
      <c r="B293" s="12"/>
      <c r="C293" s="17"/>
      <c r="D293" s="99"/>
      <c r="E293" s="14"/>
      <c r="G293" s="16"/>
      <c r="H293" s="16"/>
      <c r="I293" s="13"/>
    </row>
    <row r="294" spans="1:9" ht="12">
      <c r="A294" s="11"/>
      <c r="B294" s="12"/>
      <c r="C294" s="11"/>
      <c r="D294" s="99"/>
      <c r="E294" s="14"/>
      <c r="G294" s="16"/>
      <c r="H294" s="16"/>
      <c r="I294" s="13"/>
    </row>
  </sheetData>
  <printOptions gridLines="1"/>
  <pageMargins left="0" right="0" top="0.7874015748031497" bottom="0.7086614173228347" header="0.35433070866141736" footer="0.4330708661417323"/>
  <pageSetup horizontalDpi="600" verticalDpi="600" orientation="portrait" paperSize="9" r:id="rId1"/>
  <headerFooter alignWithMargins="0">
    <oddHeader>&amp;LEcole technique de la construction
&amp;CANNEXE 2 / 
 PRIX DE BASE&amp;RConduite de travaux     Page - &amp;P -</oddHeader>
    <oddFooter>&amp;L&amp;9A. Krummenacher&amp;C&amp;9Page - &amp;P -&amp;R&amp;9&amp;F/&amp;A/correction 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4" sqref="B4"/>
    </sheetView>
  </sheetViews>
  <sheetFormatPr defaultColWidth="11.421875" defaultRowHeight="12.75"/>
  <cols>
    <col min="1" max="1" width="11.421875" style="2" customWidth="1"/>
    <col min="2" max="2" width="33.00390625" style="0" customWidth="1"/>
    <col min="4" max="4" width="11.421875" style="95" customWidth="1"/>
  </cols>
  <sheetData>
    <row r="1" ht="12.75">
      <c r="A1" s="1"/>
    </row>
    <row r="3" ht="12.75">
      <c r="B3" t="s">
        <v>1208</v>
      </c>
    </row>
    <row r="4" spans="1:4" ht="12.75">
      <c r="A4" s="4" t="s">
        <v>1180</v>
      </c>
      <c r="B4" t="str">
        <f>IF($A4=0," ",LOOKUP($A4,[0]!Numéro,[0]!Descriptif))</f>
        <v>Camion malaxeur 4 ess. 32 to</v>
      </c>
      <c r="C4" t="str">
        <f>IF($A4=0," ",LOOKUP($A4,[0]!Numéro,[0]!Unit))</f>
        <v>h</v>
      </c>
      <c r="D4" s="95">
        <f>IF($A4=0," ",LOOKUP($A4,[0]!Numéro,[0]!Prix_net))</f>
        <v>140</v>
      </c>
    </row>
    <row r="5" spans="1:4" ht="12.75">
      <c r="A5" s="4" t="s">
        <v>1197</v>
      </c>
      <c r="B5" t="str">
        <f>IF($A5=0," ",LOOKUP($A5,[0]!Numéro,[0]!Descriptif))</f>
        <v>Transport (y.c. RPLP)</v>
      </c>
      <c r="C5" t="str">
        <f>IF($A5=0," ",LOOKUP($A5,[0]!Numéro,[0]!Unit))</f>
        <v>m3</v>
      </c>
      <c r="D5" s="95">
        <f>IF($A5=0," ",LOOKUP($A5,[0]!Numéro,[0]!Prix_net))</f>
        <v>25</v>
      </c>
    </row>
    <row r="6" spans="1:4" ht="12.75">
      <c r="A6" s="3">
        <v>0</v>
      </c>
      <c r="B6" t="str">
        <f>IF($A6=0," ",LOOKUP($A6,[0]!Numéro,[0]!Descriptif))</f>
        <v> </v>
      </c>
      <c r="C6" t="str">
        <f>IF($A6=0," ",LOOKUP($A6,[0]!Numéro,[0]!Unit))</f>
        <v> </v>
      </c>
      <c r="D6" s="95" t="str">
        <f>IF($A6=0," ",LOOKUP($A6,[0]!Numéro,[0]!Prix_net))</f>
        <v> </v>
      </c>
    </row>
    <row r="7" ht="12.75">
      <c r="A7" s="3"/>
    </row>
    <row r="8" spans="1:2" ht="12.75">
      <c r="A8" s="3"/>
      <c r="B8" t="s">
        <v>1209</v>
      </c>
    </row>
    <row r="9" spans="1:4" ht="12.75">
      <c r="A9" s="3"/>
      <c r="B9" t="str">
        <f>IF($A9=0," ",LOOKUP($A9,[0]!Numéro,[0]!Descriptif))</f>
        <v> </v>
      </c>
      <c r="C9" t="str">
        <f>IF($A9=0," ",LOOKUP($A9,[0]!Numéro,[0]!Unit))</f>
        <v> </v>
      </c>
      <c r="D9" s="95" t="str">
        <f>IF($A9=0," ",LOOKUP($A9,[0]!Numéro,[0]!Prix_net))</f>
        <v> </v>
      </c>
    </row>
    <row r="10" spans="1:4" ht="12.75">
      <c r="A10" s="4" t="s">
        <v>1180</v>
      </c>
      <c r="B10" t="str">
        <f>LOOKUP($A10,[0]!Numéro,[0]!Descriptif)</f>
        <v>Camion malaxeur 4 ess. 32 to</v>
      </c>
      <c r="C10" t="str">
        <f>LOOKUP($A10,[0]!Numéro,[0]!Unit)</f>
        <v>h</v>
      </c>
      <c r="D10" s="95">
        <f>LOOKUP($A10,[0]!Numéro,[0]!Prix_net)</f>
        <v>140</v>
      </c>
    </row>
    <row r="11" spans="1:4" ht="12.75">
      <c r="A11" s="4">
        <v>2</v>
      </c>
      <c r="B11" t="str">
        <f>LOOKUP($A11,[0]!Numéro,[0]!Descriptif)</f>
        <v> -</v>
      </c>
      <c r="C11" t="str">
        <f>LOOKUP($A11,[0]!Numéro,[0]!Unit)</f>
        <v> -</v>
      </c>
      <c r="D11" s="95">
        <f>LOOKUP($A11,[0]!Numéro,[0]!Prix_net)</f>
        <v>0</v>
      </c>
    </row>
    <row r="12" spans="1:4" ht="12.75">
      <c r="A12" s="11" t="s">
        <v>1179</v>
      </c>
      <c r="B12" t="str">
        <f>LOOKUP($A12,[0]!Numéro,[0]!Descriptif)</f>
        <v>Camion pont bas. 5 ess. stt 40 to</v>
      </c>
      <c r="C12" t="str">
        <f>LOOKUP($A12,[0]!Numéro,[0]!Unit)</f>
        <v>h</v>
      </c>
      <c r="D12" s="95">
        <f>LOOKUP($A12,[0]!Numéro,[0]!Prix_net)</f>
        <v>140</v>
      </c>
    </row>
    <row r="13" spans="1:2" ht="12.75">
      <c r="A13" s="4"/>
      <c r="B13" t="str">
        <f>IF($A13=0," ",LOOKUP($A13,[0]!Numéro,[0]!Descriptif))</f>
        <v> </v>
      </c>
    </row>
    <row r="14" spans="1:2" ht="12.75">
      <c r="A14" s="4"/>
      <c r="B14" t="str">
        <f>IF($A14=0," ",LOOKUP($A14,[0]!Numéro,[0]!Descriptif))</f>
        <v> 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81">
      <selection activeCell="A57" activeCellId="1" sqref="A2:I55 A57:I85"/>
    </sheetView>
  </sheetViews>
  <sheetFormatPr defaultColWidth="11.421875" defaultRowHeight="12.75"/>
  <cols>
    <col min="1" max="1" width="9.57421875" style="0" customWidth="1"/>
    <col min="2" max="2" width="34.421875" style="0" customWidth="1"/>
    <col min="3" max="3" width="4.8515625" style="0" customWidth="1"/>
    <col min="4" max="5" width="7.421875" style="0" customWidth="1"/>
    <col min="6" max="6" width="7.28125" style="0" customWidth="1"/>
    <col min="7" max="7" width="9.421875" style="0" customWidth="1"/>
    <col min="8" max="8" width="5.140625" style="0" customWidth="1"/>
    <col min="9" max="9" width="8.57421875" style="0" customWidth="1"/>
  </cols>
  <sheetData>
    <row r="1" spans="1:9" ht="12.75">
      <c r="A1" s="5" t="s">
        <v>128</v>
      </c>
      <c r="B1" s="125" t="s">
        <v>129</v>
      </c>
      <c r="C1" s="5" t="s">
        <v>130</v>
      </c>
      <c r="D1" s="126" t="s">
        <v>131</v>
      </c>
      <c r="E1" s="126"/>
      <c r="F1" s="96" t="s">
        <v>133</v>
      </c>
      <c r="G1" s="127" t="s">
        <v>134</v>
      </c>
      <c r="H1" s="9" t="s">
        <v>135</v>
      </c>
      <c r="I1" s="128" t="s">
        <v>136</v>
      </c>
    </row>
    <row r="2" spans="1:9" ht="12.75">
      <c r="A2" s="129">
        <v>1</v>
      </c>
      <c r="B2" s="12" t="s">
        <v>137</v>
      </c>
      <c r="C2" s="129" t="s">
        <v>137</v>
      </c>
      <c r="D2" s="99"/>
      <c r="E2" s="99"/>
      <c r="F2" s="130"/>
      <c r="G2" s="16"/>
      <c r="H2" s="131"/>
      <c r="I2" s="132"/>
    </row>
    <row r="3" spans="1:9" ht="12.75">
      <c r="A3" s="129" t="s">
        <v>139</v>
      </c>
      <c r="B3" s="16" t="s">
        <v>140</v>
      </c>
      <c r="C3" s="133" t="s">
        <v>141</v>
      </c>
      <c r="D3" s="99">
        <v>56</v>
      </c>
      <c r="E3" s="99"/>
      <c r="F3" s="130">
        <v>56</v>
      </c>
      <c r="G3" s="16" t="s">
        <v>142</v>
      </c>
      <c r="H3" s="131"/>
      <c r="I3" s="132"/>
    </row>
    <row r="4" spans="1:9" ht="12.75">
      <c r="A4" s="134" t="s">
        <v>143</v>
      </c>
      <c r="B4" s="19" t="s">
        <v>1711</v>
      </c>
      <c r="C4" s="133"/>
      <c r="D4" s="99"/>
      <c r="E4" s="99"/>
      <c r="F4" s="130"/>
      <c r="G4" s="16"/>
      <c r="H4" s="131"/>
      <c r="I4" s="132"/>
    </row>
    <row r="5" spans="1:9" ht="12.75">
      <c r="A5" s="129" t="s">
        <v>144</v>
      </c>
      <c r="B5" s="16" t="s">
        <v>145</v>
      </c>
      <c r="C5" s="133" t="s">
        <v>141</v>
      </c>
      <c r="D5" s="135">
        <v>103</v>
      </c>
      <c r="E5" s="135"/>
      <c r="F5" s="135">
        <v>103</v>
      </c>
      <c r="G5" s="16" t="s">
        <v>142</v>
      </c>
      <c r="H5" s="131">
        <v>2006</v>
      </c>
      <c r="I5" s="132">
        <v>116</v>
      </c>
    </row>
    <row r="6" spans="1:9" ht="12.75">
      <c r="A6" s="129" t="s">
        <v>146</v>
      </c>
      <c r="B6" s="16" t="s">
        <v>147</v>
      </c>
      <c r="C6" s="133" t="s">
        <v>141</v>
      </c>
      <c r="D6" s="135">
        <v>82.8</v>
      </c>
      <c r="E6" s="135"/>
      <c r="F6" s="135">
        <v>82.8</v>
      </c>
      <c r="G6" s="16" t="s">
        <v>142</v>
      </c>
      <c r="H6" s="131">
        <v>2006</v>
      </c>
      <c r="I6" s="132">
        <v>101</v>
      </c>
    </row>
    <row r="7" spans="1:9" ht="12.75">
      <c r="A7" s="129" t="s">
        <v>148</v>
      </c>
      <c r="B7" s="16" t="s">
        <v>149</v>
      </c>
      <c r="C7" s="133" t="s">
        <v>141</v>
      </c>
      <c r="D7" s="135">
        <v>70.9</v>
      </c>
      <c r="E7" s="135"/>
      <c r="F7" s="135">
        <v>70.9</v>
      </c>
      <c r="G7" s="16" t="s">
        <v>142</v>
      </c>
      <c r="H7" s="131">
        <v>2006</v>
      </c>
      <c r="I7" s="132">
        <v>86.5</v>
      </c>
    </row>
    <row r="8" spans="1:9" ht="12.75">
      <c r="A8" s="129" t="s">
        <v>150</v>
      </c>
      <c r="B8" s="16" t="s">
        <v>151</v>
      </c>
      <c r="C8" s="133" t="s">
        <v>141</v>
      </c>
      <c r="D8" s="135">
        <v>66.8</v>
      </c>
      <c r="E8" s="135"/>
      <c r="F8" s="135">
        <v>66.8</v>
      </c>
      <c r="G8" s="16" t="s">
        <v>142</v>
      </c>
      <c r="H8" s="131">
        <v>2006</v>
      </c>
      <c r="I8" s="132">
        <v>81.5</v>
      </c>
    </row>
    <row r="9" spans="1:9" ht="12.75">
      <c r="A9" s="129" t="s">
        <v>152</v>
      </c>
      <c r="B9" s="16" t="s">
        <v>153</v>
      </c>
      <c r="C9" s="133" t="s">
        <v>141</v>
      </c>
      <c r="D9" s="135">
        <v>64</v>
      </c>
      <c r="E9" s="135"/>
      <c r="F9" s="135">
        <v>64</v>
      </c>
      <c r="G9" s="16" t="s">
        <v>142</v>
      </c>
      <c r="H9" s="131">
        <v>2006</v>
      </c>
      <c r="I9" s="132">
        <v>78</v>
      </c>
    </row>
    <row r="10" spans="1:9" ht="12.75">
      <c r="A10" s="129" t="s">
        <v>154</v>
      </c>
      <c r="B10" s="16" t="s">
        <v>155</v>
      </c>
      <c r="C10" s="133" t="s">
        <v>141</v>
      </c>
      <c r="D10" s="135">
        <v>64</v>
      </c>
      <c r="E10" s="135"/>
      <c r="F10" s="135">
        <v>64</v>
      </c>
      <c r="G10" s="16" t="s">
        <v>142</v>
      </c>
      <c r="H10" s="131">
        <v>2006</v>
      </c>
      <c r="I10" s="132">
        <v>78</v>
      </c>
    </row>
    <row r="11" spans="1:9" ht="12.75">
      <c r="A11" s="129" t="s">
        <v>156</v>
      </c>
      <c r="B11" s="16" t="s">
        <v>157</v>
      </c>
      <c r="C11" s="133" t="s">
        <v>141</v>
      </c>
      <c r="D11" s="135">
        <v>63.5</v>
      </c>
      <c r="E11" s="135"/>
      <c r="F11" s="135">
        <v>63.5</v>
      </c>
      <c r="G11" s="16" t="s">
        <v>142</v>
      </c>
      <c r="H11" s="131">
        <v>2006</v>
      </c>
      <c r="I11" s="132">
        <v>77.5</v>
      </c>
    </row>
    <row r="12" spans="1:9" ht="12.75">
      <c r="A12" s="129" t="s">
        <v>158</v>
      </c>
      <c r="B12" s="16" t="s">
        <v>159</v>
      </c>
      <c r="C12" s="133" t="s">
        <v>141</v>
      </c>
      <c r="D12" s="135">
        <v>60.3</v>
      </c>
      <c r="E12" s="135"/>
      <c r="F12" s="135">
        <v>60.3</v>
      </c>
      <c r="G12" s="16" t="s">
        <v>142</v>
      </c>
      <c r="H12" s="131">
        <v>2006</v>
      </c>
      <c r="I12" s="132">
        <v>73.5</v>
      </c>
    </row>
    <row r="13" spans="1:9" ht="12.75">
      <c r="A13" s="129" t="s">
        <v>160</v>
      </c>
      <c r="B13" s="16" t="s">
        <v>161</v>
      </c>
      <c r="C13" s="133" t="s">
        <v>141</v>
      </c>
      <c r="D13" s="135">
        <v>63.5</v>
      </c>
      <c r="E13" s="135"/>
      <c r="F13" s="135">
        <v>63.5</v>
      </c>
      <c r="G13" s="16" t="s">
        <v>142</v>
      </c>
      <c r="H13" s="131">
        <v>2006</v>
      </c>
      <c r="I13" s="132">
        <v>77.5</v>
      </c>
    </row>
    <row r="14" spans="1:9" ht="12.75">
      <c r="A14" s="129" t="s">
        <v>162</v>
      </c>
      <c r="B14" s="16" t="s">
        <v>163</v>
      </c>
      <c r="C14" s="133" t="s">
        <v>141</v>
      </c>
      <c r="D14" s="135">
        <v>63.1</v>
      </c>
      <c r="E14" s="135"/>
      <c r="F14" s="135">
        <v>63.1</v>
      </c>
      <c r="G14" s="16" t="s">
        <v>142</v>
      </c>
      <c r="H14" s="131">
        <v>2006</v>
      </c>
      <c r="I14" s="132">
        <v>77</v>
      </c>
    </row>
    <row r="15" spans="1:9" ht="12.75">
      <c r="A15" s="129" t="s">
        <v>164</v>
      </c>
      <c r="B15" s="16" t="s">
        <v>165</v>
      </c>
      <c r="C15" s="133" t="s">
        <v>141</v>
      </c>
      <c r="D15" s="135">
        <v>63.5</v>
      </c>
      <c r="E15" s="135"/>
      <c r="F15" s="135">
        <v>63.5</v>
      </c>
      <c r="G15" s="16" t="s">
        <v>142</v>
      </c>
      <c r="H15" s="131">
        <v>2006</v>
      </c>
      <c r="I15" s="132">
        <v>77.5</v>
      </c>
    </row>
    <row r="16" spans="1:9" ht="12.75">
      <c r="A16" s="129" t="s">
        <v>166</v>
      </c>
      <c r="B16" s="16" t="s">
        <v>167</v>
      </c>
      <c r="C16" s="133" t="s">
        <v>141</v>
      </c>
      <c r="D16" s="135">
        <v>55.8</v>
      </c>
      <c r="E16" s="135"/>
      <c r="F16" s="135">
        <v>55.8</v>
      </c>
      <c r="G16" s="16" t="s">
        <v>142</v>
      </c>
      <c r="H16" s="131">
        <v>2006</v>
      </c>
      <c r="I16" s="132">
        <v>68</v>
      </c>
    </row>
    <row r="17" spans="1:9" ht="13.5">
      <c r="A17" s="129" t="s">
        <v>168</v>
      </c>
      <c r="B17" s="16" t="s">
        <v>169</v>
      </c>
      <c r="C17" s="133" t="s">
        <v>141</v>
      </c>
      <c r="D17" s="135">
        <v>34.4</v>
      </c>
      <c r="E17" s="135"/>
      <c r="F17" s="135">
        <v>34.4</v>
      </c>
      <c r="G17" s="16" t="s">
        <v>142</v>
      </c>
      <c r="H17" s="131">
        <v>2006</v>
      </c>
      <c r="I17" s="132">
        <v>42</v>
      </c>
    </row>
    <row r="18" spans="1:9" ht="12.75">
      <c r="A18" s="134" t="s">
        <v>170</v>
      </c>
      <c r="B18" s="19" t="s">
        <v>1712</v>
      </c>
      <c r="C18" s="133"/>
      <c r="D18" s="135"/>
      <c r="E18" s="135"/>
      <c r="F18" s="135"/>
      <c r="G18" s="16"/>
      <c r="H18" s="131"/>
      <c r="I18" s="132"/>
    </row>
    <row r="19" spans="1:9" ht="12.75">
      <c r="A19" s="129" t="s">
        <v>171</v>
      </c>
      <c r="B19" s="16" t="s">
        <v>172</v>
      </c>
      <c r="C19" s="133" t="s">
        <v>141</v>
      </c>
      <c r="D19" s="135">
        <v>85.3</v>
      </c>
      <c r="E19" s="135"/>
      <c r="F19" s="135">
        <v>85.3</v>
      </c>
      <c r="G19" s="16" t="s">
        <v>142</v>
      </c>
      <c r="H19" s="131">
        <v>2006</v>
      </c>
      <c r="I19" s="132">
        <v>104</v>
      </c>
    </row>
    <row r="20" spans="1:9" ht="12.75">
      <c r="A20" s="129" t="s">
        <v>173</v>
      </c>
      <c r="B20" s="16" t="s">
        <v>149</v>
      </c>
      <c r="C20" s="133" t="s">
        <v>141</v>
      </c>
      <c r="D20" s="135">
        <v>72.6</v>
      </c>
      <c r="E20" s="135"/>
      <c r="F20" s="135">
        <v>72.6</v>
      </c>
      <c r="G20" s="16" t="s">
        <v>142</v>
      </c>
      <c r="H20" s="131">
        <v>2006</v>
      </c>
      <c r="I20" s="132">
        <v>88.5</v>
      </c>
    </row>
    <row r="21" spans="1:9" ht="12.75">
      <c r="A21" s="129" t="s">
        <v>174</v>
      </c>
      <c r="B21" s="16" t="s">
        <v>175</v>
      </c>
      <c r="C21" s="133" t="s">
        <v>141</v>
      </c>
      <c r="D21" s="135">
        <v>65.2</v>
      </c>
      <c r="E21" s="135"/>
      <c r="F21" s="135">
        <v>65.2</v>
      </c>
      <c r="G21" s="16" t="s">
        <v>142</v>
      </c>
      <c r="H21" s="131">
        <v>2006</v>
      </c>
      <c r="I21" s="132">
        <v>79.5</v>
      </c>
    </row>
    <row r="22" spans="1:9" ht="12.75">
      <c r="A22" s="136" t="s">
        <v>176</v>
      </c>
      <c r="B22" s="10" t="s">
        <v>155</v>
      </c>
      <c r="C22" s="133" t="s">
        <v>141</v>
      </c>
      <c r="D22" s="135">
        <v>64</v>
      </c>
      <c r="E22" s="135"/>
      <c r="F22" s="135">
        <v>64</v>
      </c>
      <c r="G22" s="16" t="s">
        <v>142</v>
      </c>
      <c r="H22" s="131">
        <v>2006</v>
      </c>
      <c r="I22" s="137">
        <v>78</v>
      </c>
    </row>
    <row r="23" spans="1:9" ht="12.75">
      <c r="A23" s="136" t="s">
        <v>177</v>
      </c>
      <c r="B23" s="10" t="s">
        <v>178</v>
      </c>
      <c r="C23" s="133" t="s">
        <v>141</v>
      </c>
      <c r="D23" s="135">
        <v>64.4</v>
      </c>
      <c r="E23" s="135"/>
      <c r="F23" s="135">
        <v>64.4</v>
      </c>
      <c r="G23" s="16" t="s">
        <v>142</v>
      </c>
      <c r="H23" s="131">
        <v>2006</v>
      </c>
      <c r="I23" s="137">
        <v>78.5</v>
      </c>
    </row>
    <row r="24" spans="1:9" ht="12.75">
      <c r="A24" s="136" t="s">
        <v>179</v>
      </c>
      <c r="B24" s="10" t="s">
        <v>159</v>
      </c>
      <c r="C24" s="133" t="s">
        <v>141</v>
      </c>
      <c r="D24" s="135">
        <v>64.4</v>
      </c>
      <c r="E24" s="135"/>
      <c r="F24" s="135">
        <v>64.4</v>
      </c>
      <c r="G24" s="16" t="s">
        <v>142</v>
      </c>
      <c r="H24" s="131">
        <v>2006</v>
      </c>
      <c r="I24" s="137">
        <v>75.5</v>
      </c>
    </row>
    <row r="25" spans="1:9" ht="12.75">
      <c r="A25" s="136" t="s">
        <v>180</v>
      </c>
      <c r="B25" s="10" t="s">
        <v>181</v>
      </c>
      <c r="C25" s="133" t="s">
        <v>141</v>
      </c>
      <c r="D25" s="135">
        <v>64</v>
      </c>
      <c r="E25" s="135"/>
      <c r="F25" s="135">
        <v>64</v>
      </c>
      <c r="G25" s="16" t="s">
        <v>142</v>
      </c>
      <c r="H25" s="131">
        <v>2006</v>
      </c>
      <c r="I25" s="137">
        <v>78</v>
      </c>
    </row>
    <row r="26" spans="1:9" ht="12.75">
      <c r="A26" s="136" t="s">
        <v>182</v>
      </c>
      <c r="B26" s="10" t="s">
        <v>183</v>
      </c>
      <c r="C26" s="133" t="s">
        <v>141</v>
      </c>
      <c r="D26" s="135">
        <v>64</v>
      </c>
      <c r="E26" s="135"/>
      <c r="F26" s="135">
        <v>64</v>
      </c>
      <c r="G26" s="16" t="s">
        <v>142</v>
      </c>
      <c r="H26" s="131">
        <v>2006</v>
      </c>
      <c r="I26" s="137">
        <v>78</v>
      </c>
    </row>
    <row r="27" spans="1:9" ht="12.75">
      <c r="A27" s="136" t="s">
        <v>184</v>
      </c>
      <c r="B27" s="10" t="s">
        <v>163</v>
      </c>
      <c r="C27" s="133" t="s">
        <v>141</v>
      </c>
      <c r="D27" s="135">
        <v>64.4</v>
      </c>
      <c r="E27" s="135"/>
      <c r="F27" s="135">
        <v>64.4</v>
      </c>
      <c r="G27" s="16" t="s">
        <v>142</v>
      </c>
      <c r="H27" s="131">
        <v>2006</v>
      </c>
      <c r="I27" s="137">
        <v>78.5</v>
      </c>
    </row>
    <row r="28" spans="1:9" ht="12.75">
      <c r="A28" s="136" t="s">
        <v>185</v>
      </c>
      <c r="B28" s="10" t="s">
        <v>186</v>
      </c>
      <c r="C28" s="133" t="s">
        <v>141</v>
      </c>
      <c r="D28" s="135">
        <v>64.4</v>
      </c>
      <c r="E28" s="135"/>
      <c r="F28" s="135">
        <v>64.4</v>
      </c>
      <c r="G28" s="16" t="s">
        <v>142</v>
      </c>
      <c r="H28" s="131">
        <v>2006</v>
      </c>
      <c r="I28" s="137">
        <v>78.5</v>
      </c>
    </row>
    <row r="29" spans="1:9" ht="12.75">
      <c r="A29" s="136" t="s">
        <v>187</v>
      </c>
      <c r="B29" s="10" t="s">
        <v>188</v>
      </c>
      <c r="C29" s="133" t="s">
        <v>141</v>
      </c>
      <c r="D29" s="135">
        <v>64.4</v>
      </c>
      <c r="E29" s="135"/>
      <c r="F29" s="135">
        <v>64.4</v>
      </c>
      <c r="G29" s="16" t="s">
        <v>142</v>
      </c>
      <c r="H29" s="131">
        <v>2006</v>
      </c>
      <c r="I29" s="137">
        <v>78.5</v>
      </c>
    </row>
    <row r="30" spans="1:9" ht="12.75">
      <c r="A30" s="136" t="s">
        <v>189</v>
      </c>
      <c r="B30" s="10" t="s">
        <v>167</v>
      </c>
      <c r="C30" s="133" t="s">
        <v>141</v>
      </c>
      <c r="D30" s="135">
        <v>56.15</v>
      </c>
      <c r="E30" s="135"/>
      <c r="F30" s="135">
        <v>56.15</v>
      </c>
      <c r="G30" s="16" t="s">
        <v>142</v>
      </c>
      <c r="H30" s="131">
        <v>2006</v>
      </c>
      <c r="I30" s="137">
        <v>69</v>
      </c>
    </row>
    <row r="31" spans="1:9" ht="13.5">
      <c r="A31" s="136" t="s">
        <v>190</v>
      </c>
      <c r="B31" s="16" t="s">
        <v>169</v>
      </c>
      <c r="C31" s="133" t="s">
        <v>141</v>
      </c>
      <c r="D31" s="135">
        <v>34.9</v>
      </c>
      <c r="E31" s="135"/>
      <c r="F31" s="135">
        <v>34.9</v>
      </c>
      <c r="G31" s="16" t="s">
        <v>142</v>
      </c>
      <c r="H31" s="131">
        <v>2006</v>
      </c>
      <c r="I31" s="137">
        <v>42.5</v>
      </c>
    </row>
    <row r="32" spans="1:9" ht="12.75">
      <c r="A32" s="138" t="s">
        <v>191</v>
      </c>
      <c r="B32" s="19" t="s">
        <v>192</v>
      </c>
      <c r="C32" s="133"/>
      <c r="D32" s="99"/>
      <c r="E32" s="99"/>
      <c r="F32" s="130"/>
      <c r="G32" s="16"/>
      <c r="H32" s="131"/>
      <c r="I32" s="137"/>
    </row>
    <row r="33" spans="1:9" ht="12.75">
      <c r="A33" s="129" t="s">
        <v>193</v>
      </c>
      <c r="B33" s="16" t="s">
        <v>194</v>
      </c>
      <c r="C33" s="133" t="s">
        <v>195</v>
      </c>
      <c r="D33" s="135">
        <v>10</v>
      </c>
      <c r="E33" s="135"/>
      <c r="F33" s="135">
        <v>10</v>
      </c>
      <c r="G33" s="16" t="s">
        <v>142</v>
      </c>
      <c r="H33" s="131">
        <v>2006</v>
      </c>
      <c r="I33" s="139"/>
    </row>
    <row r="34" spans="1:9" ht="12.75">
      <c r="A34" s="129" t="s">
        <v>196</v>
      </c>
      <c r="B34" s="16" t="s">
        <v>194</v>
      </c>
      <c r="C34" s="133" t="s">
        <v>195</v>
      </c>
      <c r="D34" s="135">
        <v>8</v>
      </c>
      <c r="E34" s="135"/>
      <c r="F34" s="135">
        <v>8</v>
      </c>
      <c r="G34" s="16" t="s">
        <v>142</v>
      </c>
      <c r="H34" s="131">
        <v>2006</v>
      </c>
      <c r="I34" s="139"/>
    </row>
    <row r="35" spans="1:9" ht="12.75">
      <c r="A35" s="129" t="s">
        <v>197</v>
      </c>
      <c r="B35" s="16" t="s">
        <v>194</v>
      </c>
      <c r="C35" s="133" t="s">
        <v>195</v>
      </c>
      <c r="D35" s="135">
        <v>6</v>
      </c>
      <c r="E35" s="135"/>
      <c r="F35" s="135">
        <v>6</v>
      </c>
      <c r="G35" s="16" t="s">
        <v>142</v>
      </c>
      <c r="H35" s="131">
        <v>2006</v>
      </c>
      <c r="I35" s="139"/>
    </row>
    <row r="36" spans="1:9" ht="12.75">
      <c r="A36" s="129" t="s">
        <v>198</v>
      </c>
      <c r="B36" s="12" t="s">
        <v>199</v>
      </c>
      <c r="C36" s="133" t="s">
        <v>195</v>
      </c>
      <c r="D36" s="135">
        <v>5</v>
      </c>
      <c r="E36" s="135"/>
      <c r="F36" s="135">
        <v>5</v>
      </c>
      <c r="G36" s="16" t="s">
        <v>142</v>
      </c>
      <c r="H36" s="131">
        <v>2006</v>
      </c>
      <c r="I36" s="139"/>
    </row>
    <row r="37" spans="1:9" ht="12.75">
      <c r="A37" s="129" t="s">
        <v>200</v>
      </c>
      <c r="B37" s="12" t="s">
        <v>199</v>
      </c>
      <c r="C37" s="133" t="s">
        <v>195</v>
      </c>
      <c r="D37" s="135">
        <v>4</v>
      </c>
      <c r="E37" s="135"/>
      <c r="F37" s="135">
        <v>4</v>
      </c>
      <c r="G37" s="16" t="s">
        <v>142</v>
      </c>
      <c r="H37" s="131">
        <v>2006</v>
      </c>
      <c r="I37" s="139"/>
    </row>
    <row r="38" spans="1:9" ht="12.75">
      <c r="A38" s="129" t="s">
        <v>201</v>
      </c>
      <c r="B38" s="12" t="s">
        <v>199</v>
      </c>
      <c r="C38" s="133" t="s">
        <v>195</v>
      </c>
      <c r="D38" s="135">
        <v>3</v>
      </c>
      <c r="E38" s="135"/>
      <c r="F38" s="135">
        <v>3</v>
      </c>
      <c r="G38" s="16" t="s">
        <v>142</v>
      </c>
      <c r="H38" s="131">
        <v>2006</v>
      </c>
      <c r="I38" s="139"/>
    </row>
    <row r="39" spans="1:9" ht="12.75">
      <c r="A39" s="129" t="s">
        <v>202</v>
      </c>
      <c r="B39" s="12" t="s">
        <v>203</v>
      </c>
      <c r="C39" s="133" t="s">
        <v>195</v>
      </c>
      <c r="D39" s="135">
        <v>7.6</v>
      </c>
      <c r="E39" s="135"/>
      <c r="F39" s="135">
        <v>7.6</v>
      </c>
      <c r="G39" s="16" t="s">
        <v>142</v>
      </c>
      <c r="H39" s="131">
        <v>2006</v>
      </c>
      <c r="I39" s="139"/>
    </row>
    <row r="40" spans="1:9" ht="12.75">
      <c r="A40" s="129" t="s">
        <v>204</v>
      </c>
      <c r="B40" s="12" t="s">
        <v>1713</v>
      </c>
      <c r="C40" s="133"/>
      <c r="D40" s="135">
        <v>0.95</v>
      </c>
      <c r="E40" s="135"/>
      <c r="F40" s="135">
        <v>0.95</v>
      </c>
      <c r="G40" s="16" t="s">
        <v>142</v>
      </c>
      <c r="H40" s="131">
        <v>2006</v>
      </c>
      <c r="I40" s="139"/>
    </row>
    <row r="41" spans="1:9" ht="12.75">
      <c r="A41" s="129" t="s">
        <v>205</v>
      </c>
      <c r="B41" s="12" t="s">
        <v>1713</v>
      </c>
      <c r="C41" s="133"/>
      <c r="D41" s="135">
        <v>0.9</v>
      </c>
      <c r="E41" s="135"/>
      <c r="F41" s="135">
        <v>0.9</v>
      </c>
      <c r="G41" s="16" t="s">
        <v>142</v>
      </c>
      <c r="H41" s="131">
        <v>2006</v>
      </c>
      <c r="I41" s="139"/>
    </row>
    <row r="42" spans="1:9" ht="12.75">
      <c r="A42" s="129" t="s">
        <v>206</v>
      </c>
      <c r="B42" s="16" t="s">
        <v>207</v>
      </c>
      <c r="C42" s="133"/>
      <c r="D42" s="135">
        <v>1.05</v>
      </c>
      <c r="E42" s="135"/>
      <c r="F42" s="135">
        <v>1.05</v>
      </c>
      <c r="G42" s="16" t="s">
        <v>142</v>
      </c>
      <c r="H42" s="131">
        <v>2006</v>
      </c>
      <c r="I42" s="139"/>
    </row>
    <row r="43" spans="1:9" ht="12.75">
      <c r="A43" s="129" t="s">
        <v>208</v>
      </c>
      <c r="B43" s="16" t="s">
        <v>1714</v>
      </c>
      <c r="C43" s="133"/>
      <c r="D43" s="135">
        <v>1.1</v>
      </c>
      <c r="E43" s="135"/>
      <c r="F43" s="135">
        <v>1.1</v>
      </c>
      <c r="G43" s="16" t="s">
        <v>142</v>
      </c>
      <c r="H43" s="131">
        <v>2006</v>
      </c>
      <c r="I43" s="139"/>
    </row>
    <row r="44" spans="1:9" ht="12.75">
      <c r="A44" s="134" t="s">
        <v>1715</v>
      </c>
      <c r="B44" s="19" t="s">
        <v>1716</v>
      </c>
      <c r="C44" s="133"/>
      <c r="D44" s="99"/>
      <c r="E44" s="99"/>
      <c r="F44" s="130"/>
      <c r="G44" s="16"/>
      <c r="H44" s="131"/>
      <c r="I44" s="139"/>
    </row>
    <row r="45" spans="1:9" ht="12.75">
      <c r="A45" s="129" t="s">
        <v>1181</v>
      </c>
      <c r="B45" s="12" t="s">
        <v>1182</v>
      </c>
      <c r="C45" s="129" t="s">
        <v>288</v>
      </c>
      <c r="D45" s="99">
        <v>0.5</v>
      </c>
      <c r="E45" s="99"/>
      <c r="F45" s="130">
        <v>0.4</v>
      </c>
      <c r="G45" s="16"/>
      <c r="H45" s="131">
        <v>2006</v>
      </c>
      <c r="I45" s="132"/>
    </row>
    <row r="46" spans="1:9" ht="12.75">
      <c r="A46" s="129" t="s">
        <v>1183</v>
      </c>
      <c r="B46" s="12" t="s">
        <v>1717</v>
      </c>
      <c r="C46" s="129" t="s">
        <v>288</v>
      </c>
      <c r="D46" s="99">
        <v>0.45</v>
      </c>
      <c r="E46" s="99"/>
      <c r="F46" s="130">
        <v>0.35</v>
      </c>
      <c r="G46" s="16"/>
      <c r="H46" s="131">
        <v>2006</v>
      </c>
      <c r="I46" s="132"/>
    </row>
    <row r="47" spans="1:9" ht="12.75">
      <c r="A47" s="129" t="s">
        <v>1184</v>
      </c>
      <c r="B47" s="12" t="s">
        <v>1185</v>
      </c>
      <c r="C47" s="129" t="s">
        <v>288</v>
      </c>
      <c r="D47" s="99">
        <v>0.4</v>
      </c>
      <c r="E47" s="99"/>
      <c r="F47" s="130">
        <v>0.3</v>
      </c>
      <c r="G47" s="16"/>
      <c r="H47" s="131">
        <v>2006</v>
      </c>
      <c r="I47" s="132"/>
    </row>
    <row r="48" spans="1:9" ht="12.75">
      <c r="A48" s="129" t="s">
        <v>1186</v>
      </c>
      <c r="B48" s="12" t="s">
        <v>1187</v>
      </c>
      <c r="C48" s="129" t="s">
        <v>321</v>
      </c>
      <c r="D48" s="99">
        <v>13</v>
      </c>
      <c r="E48" s="99"/>
      <c r="F48" s="130">
        <v>12</v>
      </c>
      <c r="G48" s="16"/>
      <c r="H48" s="131">
        <v>2006</v>
      </c>
      <c r="I48" s="132"/>
    </row>
    <row r="49" spans="1:9" ht="12.75">
      <c r="A49" s="129" t="s">
        <v>1188</v>
      </c>
      <c r="B49" s="12" t="s">
        <v>1187</v>
      </c>
      <c r="C49" s="129" t="s">
        <v>1189</v>
      </c>
      <c r="D49" s="99">
        <v>0.6</v>
      </c>
      <c r="E49" s="99"/>
      <c r="F49" s="130">
        <v>0.5</v>
      </c>
      <c r="G49" s="16"/>
      <c r="H49" s="131">
        <v>2006</v>
      </c>
      <c r="I49" s="132"/>
    </row>
    <row r="50" spans="1:9" ht="12.75">
      <c r="A50" s="129" t="s">
        <v>1190</v>
      </c>
      <c r="B50" s="12" t="s">
        <v>1718</v>
      </c>
      <c r="C50" s="129" t="s">
        <v>871</v>
      </c>
      <c r="D50" s="99">
        <v>7.5</v>
      </c>
      <c r="E50" s="99"/>
      <c r="F50" s="135">
        <v>7.5</v>
      </c>
      <c r="G50" s="16" t="s">
        <v>142</v>
      </c>
      <c r="H50" s="131">
        <v>2006</v>
      </c>
      <c r="I50" s="132"/>
    </row>
    <row r="51" spans="1:9" ht="12.75">
      <c r="A51" s="129" t="s">
        <v>1191</v>
      </c>
      <c r="B51" s="12" t="s">
        <v>1718</v>
      </c>
      <c r="C51" s="129" t="s">
        <v>871</v>
      </c>
      <c r="D51" s="99">
        <v>10</v>
      </c>
      <c r="E51" s="99"/>
      <c r="F51" s="135">
        <v>10</v>
      </c>
      <c r="G51" s="16" t="s">
        <v>142</v>
      </c>
      <c r="H51" s="131">
        <v>2006</v>
      </c>
      <c r="I51" s="132"/>
    </row>
    <row r="52" spans="1:9" ht="12.75">
      <c r="A52" s="129" t="s">
        <v>1192</v>
      </c>
      <c r="B52" s="12" t="s">
        <v>1718</v>
      </c>
      <c r="C52" s="129" t="s">
        <v>871</v>
      </c>
      <c r="D52" s="99">
        <v>12.5</v>
      </c>
      <c r="E52" s="99"/>
      <c r="F52" s="135">
        <v>12.5</v>
      </c>
      <c r="G52" s="16" t="s">
        <v>142</v>
      </c>
      <c r="H52" s="131">
        <v>2006</v>
      </c>
      <c r="I52" s="132"/>
    </row>
    <row r="53" spans="1:9" ht="12.75">
      <c r="A53" s="129" t="s">
        <v>1193</v>
      </c>
      <c r="B53" s="12" t="s">
        <v>1718</v>
      </c>
      <c r="C53" s="129" t="s">
        <v>871</v>
      </c>
      <c r="D53" s="99">
        <v>15</v>
      </c>
      <c r="E53" s="99"/>
      <c r="F53" s="135">
        <v>15</v>
      </c>
      <c r="G53" s="16" t="s">
        <v>142</v>
      </c>
      <c r="H53" s="131">
        <v>2006</v>
      </c>
      <c r="I53" s="132"/>
    </row>
    <row r="54" spans="1:9" ht="12.75">
      <c r="A54" s="129" t="s">
        <v>1194</v>
      </c>
      <c r="B54" s="12" t="s">
        <v>1718</v>
      </c>
      <c r="C54" s="129" t="s">
        <v>871</v>
      </c>
      <c r="D54" s="99">
        <v>17.5</v>
      </c>
      <c r="E54" s="99"/>
      <c r="F54" s="135">
        <v>17.5</v>
      </c>
      <c r="G54" s="16" t="s">
        <v>142</v>
      </c>
      <c r="H54" s="131">
        <v>2006</v>
      </c>
      <c r="I54" s="132"/>
    </row>
    <row r="55" spans="1:9" ht="12.75">
      <c r="A55" s="140" t="s">
        <v>1195</v>
      </c>
      <c r="B55" s="141" t="s">
        <v>1718</v>
      </c>
      <c r="C55" s="140" t="s">
        <v>871</v>
      </c>
      <c r="D55" s="142">
        <v>20</v>
      </c>
      <c r="E55" s="142"/>
      <c r="F55" s="143">
        <v>20</v>
      </c>
      <c r="G55" s="144" t="s">
        <v>142</v>
      </c>
      <c r="H55" s="145">
        <v>2006</v>
      </c>
      <c r="I55" s="146"/>
    </row>
    <row r="56" spans="1:9" ht="12.75">
      <c r="A56" s="5" t="s">
        <v>128</v>
      </c>
      <c r="B56" s="125" t="s">
        <v>129</v>
      </c>
      <c r="C56" s="5" t="s">
        <v>130</v>
      </c>
      <c r="D56" s="126" t="s">
        <v>131</v>
      </c>
      <c r="E56" s="126"/>
      <c r="F56" s="96" t="s">
        <v>133</v>
      </c>
      <c r="G56" s="127" t="s">
        <v>134</v>
      </c>
      <c r="H56" s="9" t="s">
        <v>135</v>
      </c>
      <c r="I56" s="128" t="s">
        <v>136</v>
      </c>
    </row>
    <row r="57" spans="1:9" ht="12.75">
      <c r="A57" s="147"/>
      <c r="B57" s="30"/>
      <c r="C57" s="147"/>
      <c r="D57" s="148"/>
      <c r="E57" s="148"/>
      <c r="F57" s="149"/>
      <c r="G57" s="42"/>
      <c r="H57" s="150"/>
      <c r="I57" s="151"/>
    </row>
    <row r="58" spans="1:9" ht="12.75">
      <c r="A58" s="129" t="s">
        <v>1196</v>
      </c>
      <c r="B58" s="12" t="s">
        <v>1718</v>
      </c>
      <c r="C58" s="129" t="s">
        <v>871</v>
      </c>
      <c r="D58" s="99">
        <v>22.5</v>
      </c>
      <c r="E58" s="99"/>
      <c r="F58" s="135">
        <v>22.5</v>
      </c>
      <c r="G58" s="16" t="s">
        <v>142</v>
      </c>
      <c r="H58" s="131">
        <v>2006</v>
      </c>
      <c r="I58" s="132"/>
    </row>
    <row r="59" spans="1:9" ht="12.75">
      <c r="A59" s="129" t="s">
        <v>1197</v>
      </c>
      <c r="B59" s="12" t="s">
        <v>1718</v>
      </c>
      <c r="C59" s="133" t="s">
        <v>871</v>
      </c>
      <c r="D59" s="99">
        <v>25</v>
      </c>
      <c r="E59" s="99"/>
      <c r="F59" s="135">
        <v>25</v>
      </c>
      <c r="G59" s="16" t="s">
        <v>142</v>
      </c>
      <c r="H59" s="131">
        <v>2006</v>
      </c>
      <c r="I59" s="132"/>
    </row>
    <row r="60" spans="1:9" ht="12.75">
      <c r="A60" s="129" t="s">
        <v>1198</v>
      </c>
      <c r="B60" s="12" t="s">
        <v>1718</v>
      </c>
      <c r="C60" s="129" t="s">
        <v>871</v>
      </c>
      <c r="D60" s="99">
        <v>27.5</v>
      </c>
      <c r="E60" s="99"/>
      <c r="F60" s="135">
        <v>27.5</v>
      </c>
      <c r="G60" s="16" t="s">
        <v>142</v>
      </c>
      <c r="H60" s="131">
        <v>2006</v>
      </c>
      <c r="I60" s="132"/>
    </row>
    <row r="61" spans="1:9" ht="12.75">
      <c r="A61" s="129" t="s">
        <v>1199</v>
      </c>
      <c r="B61" s="12" t="s">
        <v>1718</v>
      </c>
      <c r="C61" s="133" t="s">
        <v>871</v>
      </c>
      <c r="D61" s="99">
        <v>30</v>
      </c>
      <c r="E61" s="99"/>
      <c r="F61" s="135">
        <v>30</v>
      </c>
      <c r="G61" s="16" t="s">
        <v>142</v>
      </c>
      <c r="H61" s="131">
        <v>2006</v>
      </c>
      <c r="I61" s="132"/>
    </row>
    <row r="62" spans="1:9" ht="12.75">
      <c r="A62" s="152" t="s">
        <v>1200</v>
      </c>
      <c r="B62" s="12" t="s">
        <v>1719</v>
      </c>
      <c r="C62" s="129" t="s">
        <v>871</v>
      </c>
      <c r="D62" s="135">
        <v>15</v>
      </c>
      <c r="E62" s="135"/>
      <c r="F62" s="135">
        <v>15</v>
      </c>
      <c r="G62" s="16" t="s">
        <v>142</v>
      </c>
      <c r="H62" s="131">
        <v>2006</v>
      </c>
      <c r="I62" s="132"/>
    </row>
    <row r="63" spans="1:9" ht="12.75">
      <c r="A63" s="152" t="s">
        <v>1720</v>
      </c>
      <c r="B63" s="153" t="s">
        <v>1721</v>
      </c>
      <c r="C63" s="129" t="s">
        <v>871</v>
      </c>
      <c r="D63" s="100">
        <v>12</v>
      </c>
      <c r="E63" s="100"/>
      <c r="F63" s="154">
        <v>12</v>
      </c>
      <c r="G63" s="16" t="s">
        <v>142</v>
      </c>
      <c r="H63" s="131">
        <v>2006</v>
      </c>
      <c r="I63" s="155"/>
    </row>
    <row r="64" spans="1:9" ht="12.75">
      <c r="A64" s="152" t="s">
        <v>1722</v>
      </c>
      <c r="B64" s="153" t="s">
        <v>1723</v>
      </c>
      <c r="C64" s="133" t="s">
        <v>871</v>
      </c>
      <c r="D64" s="100">
        <v>35</v>
      </c>
      <c r="E64" s="100"/>
      <c r="F64" s="154">
        <v>35</v>
      </c>
      <c r="G64" s="16" t="s">
        <v>142</v>
      </c>
      <c r="H64" s="131">
        <v>2006</v>
      </c>
      <c r="I64" s="155"/>
    </row>
    <row r="65" spans="1:9" ht="12.75">
      <c r="A65" s="152" t="s">
        <v>1724</v>
      </c>
      <c r="B65" s="153" t="s">
        <v>1725</v>
      </c>
      <c r="C65" s="129" t="s">
        <v>871</v>
      </c>
      <c r="D65" s="100">
        <v>40</v>
      </c>
      <c r="E65" s="100"/>
      <c r="F65" s="154">
        <v>40</v>
      </c>
      <c r="G65" s="16" t="s">
        <v>142</v>
      </c>
      <c r="H65" s="131">
        <v>2006</v>
      </c>
      <c r="I65" s="155"/>
    </row>
    <row r="66" spans="1:9" ht="12.75">
      <c r="A66" s="152" t="s">
        <v>1726</v>
      </c>
      <c r="B66" s="153" t="s">
        <v>1727</v>
      </c>
      <c r="C66" s="133" t="s">
        <v>871</v>
      </c>
      <c r="D66" s="100">
        <v>55</v>
      </c>
      <c r="E66" s="100"/>
      <c r="F66" s="154">
        <v>55</v>
      </c>
      <c r="G66" s="16" t="s">
        <v>142</v>
      </c>
      <c r="H66" s="131">
        <v>2006</v>
      </c>
      <c r="I66" s="155"/>
    </row>
    <row r="67" spans="1:9" ht="12.75">
      <c r="A67" s="152" t="s">
        <v>1728</v>
      </c>
      <c r="B67" s="153" t="s">
        <v>1729</v>
      </c>
      <c r="C67" s="129" t="s">
        <v>871</v>
      </c>
      <c r="D67" s="100">
        <v>70</v>
      </c>
      <c r="E67" s="100"/>
      <c r="F67" s="154">
        <v>70</v>
      </c>
      <c r="G67" s="16" t="s">
        <v>142</v>
      </c>
      <c r="H67" s="131">
        <v>2006</v>
      </c>
      <c r="I67" s="155"/>
    </row>
    <row r="68" spans="1:9" ht="12.75">
      <c r="A68" s="152" t="s">
        <v>1730</v>
      </c>
      <c r="B68" s="153" t="s">
        <v>1731</v>
      </c>
      <c r="C68" s="133" t="s">
        <v>871</v>
      </c>
      <c r="D68" s="100">
        <v>35</v>
      </c>
      <c r="E68" s="100"/>
      <c r="F68" s="154">
        <v>35</v>
      </c>
      <c r="G68" s="16" t="s">
        <v>142</v>
      </c>
      <c r="H68" s="131">
        <v>2006</v>
      </c>
      <c r="I68" s="155"/>
    </row>
    <row r="69" spans="1:9" ht="12.75">
      <c r="A69" s="152" t="s">
        <v>1732</v>
      </c>
      <c r="B69" s="153" t="s">
        <v>1733</v>
      </c>
      <c r="C69" s="129" t="s">
        <v>871</v>
      </c>
      <c r="D69" s="100">
        <v>10</v>
      </c>
      <c r="E69" s="100"/>
      <c r="F69" s="154">
        <v>10</v>
      </c>
      <c r="G69" s="16" t="s">
        <v>142</v>
      </c>
      <c r="H69" s="131">
        <v>2006</v>
      </c>
      <c r="I69" s="155"/>
    </row>
    <row r="70" spans="1:9" ht="12.75">
      <c r="A70" s="152" t="s">
        <v>1734</v>
      </c>
      <c r="B70" s="153" t="s">
        <v>1735</v>
      </c>
      <c r="C70" s="133" t="s">
        <v>871</v>
      </c>
      <c r="D70" s="100">
        <v>60</v>
      </c>
      <c r="E70" s="100"/>
      <c r="F70" s="154">
        <v>60</v>
      </c>
      <c r="G70" s="16" t="s">
        <v>142</v>
      </c>
      <c r="H70" s="131">
        <v>2006</v>
      </c>
      <c r="I70" s="155"/>
    </row>
    <row r="71" spans="1:9" ht="12.75">
      <c r="A71" s="156"/>
      <c r="B71" s="157" t="s">
        <v>1736</v>
      </c>
      <c r="C71" s="156"/>
      <c r="D71" s="158"/>
      <c r="E71" s="158"/>
      <c r="F71" s="156"/>
      <c r="G71" s="16"/>
      <c r="H71" s="131"/>
      <c r="I71" s="159"/>
    </row>
    <row r="72" spans="1:9" ht="12.75">
      <c r="A72" s="156"/>
      <c r="B72" s="153" t="s">
        <v>1737</v>
      </c>
      <c r="C72" s="156" t="s">
        <v>871</v>
      </c>
      <c r="D72" s="100">
        <v>600</v>
      </c>
      <c r="E72" s="100"/>
      <c r="F72" s="154">
        <v>600</v>
      </c>
      <c r="G72" s="16" t="s">
        <v>142</v>
      </c>
      <c r="H72" s="131">
        <v>2006</v>
      </c>
      <c r="I72" s="159"/>
    </row>
    <row r="73" spans="1:9" ht="12.75">
      <c r="A73" s="156"/>
      <c r="B73" s="153" t="s">
        <v>1738</v>
      </c>
      <c r="C73" s="156" t="s">
        <v>321</v>
      </c>
      <c r="D73" s="100">
        <v>90</v>
      </c>
      <c r="E73" s="100"/>
      <c r="F73" s="154">
        <v>90</v>
      </c>
      <c r="G73" s="16" t="s">
        <v>142</v>
      </c>
      <c r="H73" s="131">
        <v>2006</v>
      </c>
      <c r="I73" s="159"/>
    </row>
    <row r="74" spans="1:9" ht="12.75">
      <c r="A74" s="156"/>
      <c r="B74" s="153" t="s">
        <v>1739</v>
      </c>
      <c r="C74" s="156" t="s">
        <v>321</v>
      </c>
      <c r="D74" s="100">
        <v>108</v>
      </c>
      <c r="E74" s="100"/>
      <c r="F74" s="154">
        <v>108</v>
      </c>
      <c r="G74" s="16" t="s">
        <v>142</v>
      </c>
      <c r="H74" s="131">
        <v>2006</v>
      </c>
      <c r="I74" s="159"/>
    </row>
    <row r="75" spans="1:9" ht="12.75">
      <c r="A75" s="156"/>
      <c r="B75" s="153" t="s">
        <v>1740</v>
      </c>
      <c r="C75" s="156" t="s">
        <v>871</v>
      </c>
      <c r="D75" s="100">
        <v>425</v>
      </c>
      <c r="E75" s="100"/>
      <c r="F75" s="154">
        <v>425</v>
      </c>
      <c r="G75" s="16" t="s">
        <v>142</v>
      </c>
      <c r="H75" s="131">
        <v>2006</v>
      </c>
      <c r="I75" s="159"/>
    </row>
    <row r="76" spans="1:9" ht="12.75">
      <c r="A76" s="156"/>
      <c r="B76" s="153" t="s">
        <v>1738</v>
      </c>
      <c r="C76" s="156" t="s">
        <v>321</v>
      </c>
      <c r="D76" s="100">
        <v>64</v>
      </c>
      <c r="E76" s="100"/>
      <c r="F76" s="154">
        <v>64</v>
      </c>
      <c r="G76" s="16" t="s">
        <v>142</v>
      </c>
      <c r="H76" s="131">
        <v>2006</v>
      </c>
      <c r="I76" s="159"/>
    </row>
    <row r="77" spans="1:9" ht="12.75">
      <c r="A77" s="156"/>
      <c r="B77" s="153" t="s">
        <v>1739</v>
      </c>
      <c r="C77" s="156" t="s">
        <v>321</v>
      </c>
      <c r="D77" s="100">
        <v>77</v>
      </c>
      <c r="E77" s="100"/>
      <c r="F77" s="154">
        <v>77</v>
      </c>
      <c r="G77" s="16" t="s">
        <v>142</v>
      </c>
      <c r="H77" s="131">
        <v>2006</v>
      </c>
      <c r="I77" s="159"/>
    </row>
    <row r="78" spans="1:9" ht="12.75">
      <c r="A78" s="156"/>
      <c r="B78" s="157" t="s">
        <v>1741</v>
      </c>
      <c r="C78" s="156"/>
      <c r="D78" s="158"/>
      <c r="E78" s="158"/>
      <c r="F78" s="156"/>
      <c r="G78" s="158"/>
      <c r="H78" s="156"/>
      <c r="I78" s="159"/>
    </row>
    <row r="79" spans="1:9" ht="12.75">
      <c r="A79" s="156"/>
      <c r="B79" s="153" t="s">
        <v>1742</v>
      </c>
      <c r="C79" s="156" t="s">
        <v>1743</v>
      </c>
      <c r="D79" s="100">
        <v>37</v>
      </c>
      <c r="E79" s="100"/>
      <c r="F79" s="154">
        <v>37</v>
      </c>
      <c r="G79" s="34" t="s">
        <v>142</v>
      </c>
      <c r="H79" s="156">
        <v>2006</v>
      </c>
      <c r="I79" s="159"/>
    </row>
    <row r="80" spans="1:9" ht="12.75">
      <c r="A80" s="156"/>
      <c r="B80" s="153" t="s">
        <v>1744</v>
      </c>
      <c r="C80" s="156" t="s">
        <v>1743</v>
      </c>
      <c r="D80" s="100">
        <v>45</v>
      </c>
      <c r="E80" s="100"/>
      <c r="F80" s="154">
        <v>45</v>
      </c>
      <c r="G80" s="34" t="s">
        <v>142</v>
      </c>
      <c r="H80" s="156">
        <v>2006</v>
      </c>
      <c r="I80" s="159"/>
    </row>
    <row r="81" spans="1:9" ht="12.75">
      <c r="A81" s="156"/>
      <c r="B81" s="157" t="s">
        <v>1745</v>
      </c>
      <c r="C81" s="156"/>
      <c r="D81" s="158"/>
      <c r="E81" s="158"/>
      <c r="F81" s="156"/>
      <c r="G81" s="34"/>
      <c r="H81" s="156"/>
      <c r="I81" s="159"/>
    </row>
    <row r="82" spans="1:9" ht="12.75">
      <c r="A82" s="156"/>
      <c r="B82" s="153" t="s">
        <v>1746</v>
      </c>
      <c r="C82" s="156" t="s">
        <v>1700</v>
      </c>
      <c r="D82" s="100">
        <v>19</v>
      </c>
      <c r="E82" s="100"/>
      <c r="F82" s="154">
        <v>19</v>
      </c>
      <c r="G82" s="34" t="s">
        <v>142</v>
      </c>
      <c r="H82" s="156">
        <v>2006</v>
      </c>
      <c r="I82" s="159"/>
    </row>
    <row r="83" spans="1:9" ht="12.75">
      <c r="A83" s="156"/>
      <c r="B83" s="153" t="s">
        <v>1747</v>
      </c>
      <c r="C83" s="156" t="s">
        <v>1700</v>
      </c>
      <c r="D83" s="100">
        <v>20</v>
      </c>
      <c r="E83" s="100"/>
      <c r="F83" s="154">
        <v>20</v>
      </c>
      <c r="G83" s="34" t="s">
        <v>142</v>
      </c>
      <c r="H83" s="156">
        <v>2006</v>
      </c>
      <c r="I83" s="159"/>
    </row>
    <row r="84" spans="1:9" ht="12.75">
      <c r="A84" s="156"/>
      <c r="B84" s="153" t="s">
        <v>1748</v>
      </c>
      <c r="C84" s="156" t="s">
        <v>1700</v>
      </c>
      <c r="D84" s="100">
        <v>21</v>
      </c>
      <c r="E84" s="100"/>
      <c r="F84" s="154">
        <v>21</v>
      </c>
      <c r="G84" s="34" t="s">
        <v>142</v>
      </c>
      <c r="H84" s="156">
        <v>2006</v>
      </c>
      <c r="I84" s="159"/>
    </row>
    <row r="85" spans="1:9" ht="12.75">
      <c r="A85" s="156"/>
      <c r="B85" s="153" t="s">
        <v>1749</v>
      </c>
      <c r="C85" s="156" t="s">
        <v>1700</v>
      </c>
      <c r="D85" s="100">
        <v>22</v>
      </c>
      <c r="E85" s="100"/>
      <c r="F85" s="154">
        <v>22</v>
      </c>
      <c r="G85" s="34" t="s">
        <v>142</v>
      </c>
      <c r="H85" s="156">
        <v>2006</v>
      </c>
      <c r="I85" s="159"/>
    </row>
    <row r="86" spans="1:9" ht="12.75">
      <c r="A86" s="156"/>
      <c r="B86" s="158"/>
      <c r="C86" s="156"/>
      <c r="D86" s="158"/>
      <c r="E86" s="158"/>
      <c r="F86" s="156"/>
      <c r="G86" s="158"/>
      <c r="H86" s="156"/>
      <c r="I86" s="159"/>
    </row>
    <row r="87" spans="1:9" ht="12.75">
      <c r="A87" s="156"/>
      <c r="B87" s="158"/>
      <c r="C87" s="156"/>
      <c r="D87" s="158"/>
      <c r="E87" s="158"/>
      <c r="F87" s="156"/>
      <c r="G87" s="158"/>
      <c r="H87" s="156"/>
      <c r="I87" s="159"/>
    </row>
    <row r="88" spans="1:9" ht="12.75">
      <c r="A88" s="156"/>
      <c r="B88" s="158"/>
      <c r="C88" s="156"/>
      <c r="D88" s="158"/>
      <c r="E88" s="158"/>
      <c r="F88" s="156"/>
      <c r="G88" s="158"/>
      <c r="H88" s="156"/>
      <c r="I88" s="159"/>
    </row>
    <row r="89" spans="1:9" ht="12.75">
      <c r="A89" s="156"/>
      <c r="B89" s="158"/>
      <c r="C89" s="156"/>
      <c r="D89" s="158"/>
      <c r="E89" s="158"/>
      <c r="F89" s="156"/>
      <c r="G89" s="158"/>
      <c r="H89" s="156"/>
      <c r="I89" s="159"/>
    </row>
    <row r="90" spans="1:9" ht="12.75">
      <c r="A90" s="156"/>
      <c r="B90" s="158"/>
      <c r="C90" s="156"/>
      <c r="D90" s="158"/>
      <c r="E90" s="158"/>
      <c r="F90" s="156"/>
      <c r="G90" s="158"/>
      <c r="H90" s="156"/>
      <c r="I90" s="159"/>
    </row>
    <row r="91" spans="1:9" ht="12.75">
      <c r="A91" s="156"/>
      <c r="B91" s="158"/>
      <c r="C91" s="156"/>
      <c r="D91" s="158"/>
      <c r="E91" s="158"/>
      <c r="F91" s="156"/>
      <c r="G91" s="158"/>
      <c r="H91" s="156"/>
      <c r="I91" s="159"/>
    </row>
    <row r="92" spans="1:9" ht="12.75">
      <c r="A92" s="156"/>
      <c r="B92" s="158"/>
      <c r="C92" s="156"/>
      <c r="D92" s="158"/>
      <c r="E92" s="158"/>
      <c r="F92" s="156"/>
      <c r="G92" s="158"/>
      <c r="H92" s="156"/>
      <c r="I92" s="159"/>
    </row>
    <row r="93" spans="1:9" ht="12.75">
      <c r="A93" s="156"/>
      <c r="B93" s="158"/>
      <c r="C93" s="156"/>
      <c r="D93" s="158"/>
      <c r="E93" s="158"/>
      <c r="F93" s="156"/>
      <c r="G93" s="158"/>
      <c r="H93" s="156"/>
      <c r="I93" s="159"/>
    </row>
    <row r="94" spans="1:9" ht="12.75">
      <c r="A94" s="156"/>
      <c r="B94" s="158"/>
      <c r="C94" s="156"/>
      <c r="D94" s="158"/>
      <c r="E94" s="158"/>
      <c r="F94" s="156"/>
      <c r="G94" s="158"/>
      <c r="H94" s="156"/>
      <c r="I94" s="159"/>
    </row>
    <row r="95" spans="1:9" ht="12.75">
      <c r="A95" s="156"/>
      <c r="B95" s="158"/>
      <c r="C95" s="156"/>
      <c r="D95" s="158"/>
      <c r="E95" s="158"/>
      <c r="F95" s="156"/>
      <c r="G95" s="158"/>
      <c r="H95" s="156"/>
      <c r="I95" s="159"/>
    </row>
    <row r="96" spans="1:9" ht="12.75">
      <c r="A96" s="156"/>
      <c r="B96" s="158"/>
      <c r="C96" s="156"/>
      <c r="D96" s="158"/>
      <c r="E96" s="158"/>
      <c r="F96" s="156"/>
      <c r="G96" s="158"/>
      <c r="H96" s="156"/>
      <c r="I96" s="159"/>
    </row>
    <row r="97" spans="1:9" ht="12.75">
      <c r="A97" s="156"/>
      <c r="B97" s="158"/>
      <c r="C97" s="156"/>
      <c r="D97" s="158"/>
      <c r="E97" s="158"/>
      <c r="F97" s="156"/>
      <c r="G97" s="158"/>
      <c r="H97" s="156"/>
      <c r="I97" s="159"/>
    </row>
    <row r="98" spans="1:9" ht="12.75">
      <c r="A98" s="156"/>
      <c r="B98" s="158"/>
      <c r="C98" s="156"/>
      <c r="D98" s="158"/>
      <c r="E98" s="158"/>
      <c r="F98" s="156"/>
      <c r="G98" s="158"/>
      <c r="H98" s="156"/>
      <c r="I98" s="159"/>
    </row>
    <row r="99" spans="1:9" ht="12.75">
      <c r="A99" s="156"/>
      <c r="B99" s="158"/>
      <c r="C99" s="156"/>
      <c r="D99" s="158"/>
      <c r="E99" s="158"/>
      <c r="F99" s="156"/>
      <c r="G99" s="158"/>
      <c r="H99" s="156"/>
      <c r="I99" s="159"/>
    </row>
    <row r="100" spans="1:9" ht="12.75">
      <c r="A100" s="156"/>
      <c r="B100" s="158"/>
      <c r="C100" s="156"/>
      <c r="D100" s="158"/>
      <c r="E100" s="158"/>
      <c r="F100" s="156"/>
      <c r="G100" s="158"/>
      <c r="H100" s="156"/>
      <c r="I100" s="159"/>
    </row>
    <row r="101" spans="1:9" ht="12.75">
      <c r="A101" s="160"/>
      <c r="B101" s="161"/>
      <c r="C101" s="160"/>
      <c r="D101" s="161"/>
      <c r="E101" s="161"/>
      <c r="F101" s="160"/>
      <c r="G101" s="161"/>
      <c r="H101" s="160"/>
      <c r="I101" s="16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&amp;L&amp;"Arial,Gras"Conduite des travaux&amp;C&amp;"Arial,Gras"Chollet Jean-Luc / Bruchez Cédric&amp;R&amp;"Arial,Gras"&amp;D</oddHeader>
    <oddFooter>&amp;C&amp;"Arial,Gras"ETC 04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1" topLeftCell="BM35" activePane="bottomLeft" state="frozen"/>
      <selection pane="topLeft" activeCell="A1" sqref="A1"/>
      <selection pane="bottomLeft" activeCell="A2" sqref="A2:I42"/>
    </sheetView>
  </sheetViews>
  <sheetFormatPr defaultColWidth="11.421875" defaultRowHeight="12.75"/>
  <cols>
    <col min="1" max="1" width="9.57421875" style="10" customWidth="1"/>
    <col min="2" max="2" width="32.140625" style="10" customWidth="1"/>
    <col min="3" max="3" width="4.8515625" style="20" customWidth="1"/>
    <col min="4" max="4" width="7.421875" style="26" customWidth="1"/>
    <col min="5" max="5" width="5.421875" style="21" customWidth="1"/>
    <col min="6" max="6" width="7.28125" style="25" customWidth="1"/>
    <col min="7" max="7" width="9.421875" style="10" customWidth="1"/>
    <col min="8" max="8" width="5.140625" style="10" customWidth="1"/>
    <col min="9" max="9" width="8.57421875" style="10" customWidth="1"/>
    <col min="10" max="16384" width="11.421875" style="10" customWidth="1"/>
  </cols>
  <sheetData>
    <row r="1" spans="1:9" ht="12">
      <c r="A1" s="5" t="s">
        <v>128</v>
      </c>
      <c r="B1" s="6"/>
      <c r="C1" s="5" t="s">
        <v>130</v>
      </c>
      <c r="D1" s="98" t="s">
        <v>131</v>
      </c>
      <c r="E1" s="8" t="s">
        <v>132</v>
      </c>
      <c r="F1" s="96" t="s">
        <v>133</v>
      </c>
      <c r="G1" s="9" t="s">
        <v>134</v>
      </c>
      <c r="H1" s="9" t="s">
        <v>135</v>
      </c>
      <c r="I1" s="7" t="s">
        <v>136</v>
      </c>
    </row>
    <row r="2" spans="1:9" ht="12">
      <c r="A2" s="216" t="s">
        <v>239</v>
      </c>
      <c r="B2" s="217" t="s">
        <v>240</v>
      </c>
      <c r="C2" s="217"/>
      <c r="D2" s="97"/>
      <c r="E2" s="46"/>
      <c r="F2" s="97"/>
      <c r="G2" s="101"/>
      <c r="H2" s="101"/>
      <c r="I2" s="97"/>
    </row>
    <row r="3" spans="1:9" ht="12">
      <c r="A3" s="216" t="s">
        <v>241</v>
      </c>
      <c r="B3" s="217" t="s">
        <v>242</v>
      </c>
      <c r="C3" s="217"/>
      <c r="D3" s="97"/>
      <c r="E3" s="46"/>
      <c r="F3" s="97"/>
      <c r="G3" s="101"/>
      <c r="H3" s="101"/>
      <c r="I3" s="97"/>
    </row>
    <row r="4" spans="1:9" ht="12">
      <c r="A4" s="218" t="s">
        <v>243</v>
      </c>
      <c r="B4" s="44" t="s">
        <v>1750</v>
      </c>
      <c r="C4" s="44" t="s">
        <v>244</v>
      </c>
      <c r="D4" s="97">
        <v>114</v>
      </c>
      <c r="E4" s="46">
        <v>0.08</v>
      </c>
      <c r="F4" s="97">
        <f>D4-(D4*E4)</f>
        <v>104.88</v>
      </c>
      <c r="G4" s="101" t="s">
        <v>1751</v>
      </c>
      <c r="H4" s="101">
        <v>2006</v>
      </c>
      <c r="I4" s="97">
        <v>151</v>
      </c>
    </row>
    <row r="5" spans="1:9" ht="12">
      <c r="A5" s="218" t="s">
        <v>245</v>
      </c>
      <c r="B5" s="44" t="s">
        <v>1752</v>
      </c>
      <c r="C5" s="44" t="s">
        <v>244</v>
      </c>
      <c r="D5" s="97">
        <v>113</v>
      </c>
      <c r="E5" s="46">
        <v>0.08</v>
      </c>
      <c r="F5" s="97">
        <f>D5-(D5*E5)</f>
        <v>103.96</v>
      </c>
      <c r="G5" s="101" t="s">
        <v>1751</v>
      </c>
      <c r="H5" s="101">
        <v>2006</v>
      </c>
      <c r="I5" s="97">
        <v>147</v>
      </c>
    </row>
    <row r="6" spans="1:9" ht="12">
      <c r="A6" s="216" t="s">
        <v>246</v>
      </c>
      <c r="B6" s="217" t="s">
        <v>247</v>
      </c>
      <c r="C6" s="217"/>
      <c r="D6" s="97"/>
      <c r="E6" s="46"/>
      <c r="F6" s="97"/>
      <c r="G6" s="101"/>
      <c r="H6" s="101"/>
      <c r="I6" s="97"/>
    </row>
    <row r="7" spans="1:9" ht="12">
      <c r="A7" s="218" t="s">
        <v>248</v>
      </c>
      <c r="B7" s="44" t="s">
        <v>1753</v>
      </c>
      <c r="C7" s="44" t="s">
        <v>244</v>
      </c>
      <c r="D7" s="97">
        <v>119</v>
      </c>
      <c r="E7" s="46">
        <v>0.08</v>
      </c>
      <c r="F7" s="97">
        <f>D7-(D7*E7)</f>
        <v>109.48</v>
      </c>
      <c r="G7" s="101" t="s">
        <v>1751</v>
      </c>
      <c r="H7" s="101">
        <v>2006</v>
      </c>
      <c r="I7" s="97">
        <v>151</v>
      </c>
    </row>
    <row r="8" spans="1:9" ht="12">
      <c r="A8" s="218" t="s">
        <v>249</v>
      </c>
      <c r="B8" s="44" t="s">
        <v>1754</v>
      </c>
      <c r="C8" s="44" t="s">
        <v>244</v>
      </c>
      <c r="D8" s="97">
        <v>117</v>
      </c>
      <c r="E8" s="46">
        <v>0.08</v>
      </c>
      <c r="F8" s="97">
        <f>D8-(D8*E8)</f>
        <v>107.64</v>
      </c>
      <c r="G8" s="101" t="s">
        <v>1751</v>
      </c>
      <c r="H8" s="101">
        <v>2006</v>
      </c>
      <c r="I8" s="97">
        <v>147</v>
      </c>
    </row>
    <row r="9" spans="1:9" ht="12">
      <c r="A9" s="218" t="s">
        <v>249</v>
      </c>
      <c r="B9" s="44" t="s">
        <v>1755</v>
      </c>
      <c r="C9" s="44" t="s">
        <v>244</v>
      </c>
      <c r="D9" s="97">
        <v>114</v>
      </c>
      <c r="E9" s="46">
        <v>0.08</v>
      </c>
      <c r="F9" s="97">
        <f>D9-(D9*E9)</f>
        <v>104.88</v>
      </c>
      <c r="G9" s="101" t="s">
        <v>1751</v>
      </c>
      <c r="H9" s="101">
        <v>2006</v>
      </c>
      <c r="I9" s="97" t="s">
        <v>1756</v>
      </c>
    </row>
    <row r="10" spans="1:9" ht="12">
      <c r="A10" s="216" t="s">
        <v>250</v>
      </c>
      <c r="B10" s="217" t="s">
        <v>251</v>
      </c>
      <c r="C10" s="217"/>
      <c r="D10" s="97"/>
      <c r="E10" s="46"/>
      <c r="F10" s="97"/>
      <c r="G10" s="101"/>
      <c r="H10" s="101"/>
      <c r="I10" s="97"/>
    </row>
    <row r="11" spans="1:9" ht="12">
      <c r="A11" s="218" t="s">
        <v>252</v>
      </c>
      <c r="B11" s="44" t="s">
        <v>1757</v>
      </c>
      <c r="C11" s="44" t="s">
        <v>244</v>
      </c>
      <c r="D11" s="97">
        <v>123</v>
      </c>
      <c r="E11" s="46">
        <v>0.08</v>
      </c>
      <c r="F11" s="97">
        <f>D11-(D11*E11)</f>
        <v>113.16</v>
      </c>
      <c r="G11" s="101" t="s">
        <v>1751</v>
      </c>
      <c r="H11" s="101">
        <v>2006</v>
      </c>
      <c r="I11" s="97">
        <v>159</v>
      </c>
    </row>
    <row r="12" spans="1:9" ht="12">
      <c r="A12" s="218" t="s">
        <v>253</v>
      </c>
      <c r="B12" s="44" t="s">
        <v>1758</v>
      </c>
      <c r="C12" s="44" t="s">
        <v>244</v>
      </c>
      <c r="D12" s="97">
        <v>120</v>
      </c>
      <c r="E12" s="46">
        <v>0.08</v>
      </c>
      <c r="F12" s="97">
        <f>D12-(D12*E12)</f>
        <v>110.4</v>
      </c>
      <c r="G12" s="101" t="s">
        <v>1751</v>
      </c>
      <c r="H12" s="101">
        <v>2006</v>
      </c>
      <c r="I12" s="97">
        <v>158</v>
      </c>
    </row>
    <row r="13" spans="1:9" ht="12">
      <c r="A13" s="216" t="s">
        <v>254</v>
      </c>
      <c r="B13" s="217" t="s">
        <v>255</v>
      </c>
      <c r="C13" s="217"/>
      <c r="D13" s="97"/>
      <c r="E13" s="46"/>
      <c r="F13" s="97"/>
      <c r="G13" s="101"/>
      <c r="H13" s="101"/>
      <c r="I13" s="97"/>
    </row>
    <row r="14" spans="1:9" ht="12">
      <c r="A14" s="218" t="s">
        <v>256</v>
      </c>
      <c r="B14" s="44" t="s">
        <v>1759</v>
      </c>
      <c r="C14" s="44" t="s">
        <v>244</v>
      </c>
      <c r="D14" s="97">
        <v>127</v>
      </c>
      <c r="E14" s="46">
        <v>0.08</v>
      </c>
      <c r="F14" s="97">
        <f>D14-(D14*E14)</f>
        <v>116.84</v>
      </c>
      <c r="G14" s="101" t="s">
        <v>1751</v>
      </c>
      <c r="H14" s="101">
        <v>2006</v>
      </c>
      <c r="I14" s="97">
        <v>159</v>
      </c>
    </row>
    <row r="15" spans="1:9" ht="12">
      <c r="A15" s="218" t="s">
        <v>257</v>
      </c>
      <c r="B15" s="44" t="s">
        <v>1760</v>
      </c>
      <c r="C15" s="44" t="s">
        <v>244</v>
      </c>
      <c r="D15" s="97">
        <v>132</v>
      </c>
      <c r="E15" s="46">
        <v>0.08</v>
      </c>
      <c r="F15" s="97">
        <f>D15-(D15*E15)</f>
        <v>121.44</v>
      </c>
      <c r="G15" s="101" t="s">
        <v>1751</v>
      </c>
      <c r="H15" s="101">
        <v>2006</v>
      </c>
      <c r="I15" s="97">
        <v>164</v>
      </c>
    </row>
    <row r="16" spans="1:9" ht="12">
      <c r="A16" s="216" t="s">
        <v>258</v>
      </c>
      <c r="B16" s="217" t="s">
        <v>259</v>
      </c>
      <c r="C16" s="217"/>
      <c r="D16" s="97"/>
      <c r="E16" s="46"/>
      <c r="F16" s="97"/>
      <c r="G16" s="101"/>
      <c r="H16" s="101"/>
      <c r="I16" s="97"/>
    </row>
    <row r="17" spans="1:9" ht="12">
      <c r="A17" s="218" t="s">
        <v>260</v>
      </c>
      <c r="B17" s="44" t="s">
        <v>0</v>
      </c>
      <c r="C17" s="44" t="s">
        <v>244</v>
      </c>
      <c r="D17" s="97">
        <v>102</v>
      </c>
      <c r="E17" s="46">
        <v>0.08</v>
      </c>
      <c r="F17" s="97">
        <f>D17-(D17*E17)</f>
        <v>93.84</v>
      </c>
      <c r="G17" s="101" t="s">
        <v>1751</v>
      </c>
      <c r="H17" s="101">
        <v>2006</v>
      </c>
      <c r="I17" s="97">
        <v>134</v>
      </c>
    </row>
    <row r="18" spans="1:9" ht="12">
      <c r="A18" s="216" t="s">
        <v>261</v>
      </c>
      <c r="B18" s="217" t="s">
        <v>262</v>
      </c>
      <c r="C18" s="217"/>
      <c r="D18" s="97"/>
      <c r="E18" s="46"/>
      <c r="F18" s="97"/>
      <c r="G18" s="101"/>
      <c r="H18" s="101"/>
      <c r="I18" s="97"/>
    </row>
    <row r="19" spans="1:9" ht="12">
      <c r="A19" s="218" t="s">
        <v>263</v>
      </c>
      <c r="B19" s="44" t="s">
        <v>264</v>
      </c>
      <c r="C19" s="44" t="s">
        <v>244</v>
      </c>
      <c r="D19" s="97">
        <v>288</v>
      </c>
      <c r="E19" s="46">
        <v>0.05</v>
      </c>
      <c r="F19" s="97">
        <f>D19-(D19*E19)</f>
        <v>273.6</v>
      </c>
      <c r="G19" s="101" t="s">
        <v>1</v>
      </c>
      <c r="H19" s="101">
        <v>2006</v>
      </c>
      <c r="I19" s="97">
        <v>316</v>
      </c>
    </row>
    <row r="20" spans="1:9" ht="12">
      <c r="A20" s="218" t="s">
        <v>265</v>
      </c>
      <c r="B20" s="44" t="s">
        <v>266</v>
      </c>
      <c r="C20" s="44" t="s">
        <v>235</v>
      </c>
      <c r="D20" s="97" t="s">
        <v>1756</v>
      </c>
      <c r="E20" s="46">
        <v>0.05</v>
      </c>
      <c r="F20" s="97" t="e">
        <f>D20-(D20*E20)</f>
        <v>#VALUE!</v>
      </c>
      <c r="G20" s="101" t="s">
        <v>1756</v>
      </c>
      <c r="H20" s="101">
        <v>2006</v>
      </c>
      <c r="I20" s="97" t="s">
        <v>1756</v>
      </c>
    </row>
    <row r="21" spans="1:9" ht="12">
      <c r="A21" s="31" t="s">
        <v>267</v>
      </c>
      <c r="B21" s="42" t="s">
        <v>268</v>
      </c>
      <c r="C21" s="39"/>
      <c r="D21" s="100"/>
      <c r="E21" s="33"/>
      <c r="F21" s="97"/>
      <c r="G21" s="34"/>
      <c r="H21" s="34"/>
      <c r="I21" s="32"/>
    </row>
    <row r="22" spans="1:9" ht="12">
      <c r="A22" s="35" t="s">
        <v>269</v>
      </c>
      <c r="B22" s="34" t="s">
        <v>270</v>
      </c>
      <c r="C22" s="39" t="s">
        <v>271</v>
      </c>
      <c r="D22" s="100"/>
      <c r="E22" s="33">
        <v>0</v>
      </c>
      <c r="F22" s="97">
        <f>D22-(D22*E22)</f>
        <v>0</v>
      </c>
      <c r="G22" s="101"/>
      <c r="H22" s="101">
        <v>2006</v>
      </c>
      <c r="I22" s="32"/>
    </row>
    <row r="23" spans="1:9" ht="12">
      <c r="A23" s="35" t="s">
        <v>273</v>
      </c>
      <c r="B23" s="34" t="s">
        <v>274</v>
      </c>
      <c r="C23" s="39" t="s">
        <v>271</v>
      </c>
      <c r="D23" s="100">
        <v>5.7</v>
      </c>
      <c r="E23" s="33">
        <v>0</v>
      </c>
      <c r="F23" s="97">
        <f>D23-(D23*E23)</f>
        <v>5.7</v>
      </c>
      <c r="G23" s="41" t="s">
        <v>272</v>
      </c>
      <c r="H23" s="101">
        <v>2006</v>
      </c>
      <c r="I23" s="32">
        <v>12</v>
      </c>
    </row>
    <row r="24" spans="1:9" ht="12">
      <c r="A24" s="35" t="s">
        <v>275</v>
      </c>
      <c r="B24" s="34" t="s">
        <v>2</v>
      </c>
      <c r="C24" s="39" t="s">
        <v>271</v>
      </c>
      <c r="D24" s="100">
        <v>6.2</v>
      </c>
      <c r="E24" s="33">
        <v>0</v>
      </c>
      <c r="F24" s="97">
        <f>D24-(D24*E24)</f>
        <v>6.2</v>
      </c>
      <c r="G24" s="41" t="s">
        <v>272</v>
      </c>
      <c r="H24" s="101">
        <v>2006</v>
      </c>
      <c r="I24" s="32">
        <v>18.3</v>
      </c>
    </row>
    <row r="25" spans="1:9" ht="12">
      <c r="A25" s="31" t="s">
        <v>276</v>
      </c>
      <c r="B25" s="42" t="s">
        <v>277</v>
      </c>
      <c r="C25" s="39"/>
      <c r="D25" s="100"/>
      <c r="E25" s="33"/>
      <c r="F25" s="97"/>
      <c r="G25" s="41"/>
      <c r="H25" s="34"/>
      <c r="I25" s="32"/>
    </row>
    <row r="26" spans="1:9" ht="12">
      <c r="A26" s="35" t="s">
        <v>278</v>
      </c>
      <c r="B26" s="34" t="s">
        <v>3</v>
      </c>
      <c r="C26" s="39" t="s">
        <v>271</v>
      </c>
      <c r="D26" s="100">
        <v>7.8</v>
      </c>
      <c r="E26" s="33">
        <v>0</v>
      </c>
      <c r="F26" s="97">
        <f>D26-(D26*E26)</f>
        <v>7.8</v>
      </c>
      <c r="G26" s="41" t="s">
        <v>272</v>
      </c>
      <c r="H26" s="101">
        <v>2006</v>
      </c>
      <c r="I26" s="32">
        <v>12.9</v>
      </c>
    </row>
    <row r="27" spans="1:9" ht="12">
      <c r="A27" s="35" t="s">
        <v>279</v>
      </c>
      <c r="B27" s="34" t="s">
        <v>280</v>
      </c>
      <c r="C27" s="39" t="s">
        <v>271</v>
      </c>
      <c r="D27" s="100">
        <v>14.3</v>
      </c>
      <c r="E27" s="33">
        <v>0</v>
      </c>
      <c r="F27" s="97">
        <f>D27-(D27*E27)</f>
        <v>14.3</v>
      </c>
      <c r="G27" s="41" t="s">
        <v>272</v>
      </c>
      <c r="H27" s="101">
        <v>2006</v>
      </c>
      <c r="I27" s="32">
        <v>24</v>
      </c>
    </row>
    <row r="28" spans="1:9" ht="12">
      <c r="A28" s="31" t="s">
        <v>281</v>
      </c>
      <c r="B28" s="42" t="s">
        <v>282</v>
      </c>
      <c r="C28" s="39"/>
      <c r="D28" s="100"/>
      <c r="E28" s="33"/>
      <c r="F28" s="97"/>
      <c r="G28" s="41"/>
      <c r="H28" s="34"/>
      <c r="I28" s="32"/>
    </row>
    <row r="29" spans="1:9" ht="12">
      <c r="A29" s="35" t="s">
        <v>283</v>
      </c>
      <c r="B29" s="34" t="s">
        <v>4</v>
      </c>
      <c r="C29" s="39" t="s">
        <v>271</v>
      </c>
      <c r="D29" s="100">
        <v>11.5</v>
      </c>
      <c r="E29" s="33">
        <v>0.1</v>
      </c>
      <c r="F29" s="97">
        <f>D29-(D29*E29)</f>
        <v>10.35</v>
      </c>
      <c r="G29" s="41" t="s">
        <v>272</v>
      </c>
      <c r="H29" s="101">
        <v>2006</v>
      </c>
      <c r="I29" s="32">
        <v>17</v>
      </c>
    </row>
    <row r="30" spans="1:9" ht="12">
      <c r="A30" s="31" t="s">
        <v>284</v>
      </c>
      <c r="B30" s="42" t="s">
        <v>285</v>
      </c>
      <c r="C30" s="39"/>
      <c r="D30" s="100"/>
      <c r="E30" s="33"/>
      <c r="F30" s="97"/>
      <c r="G30" s="41"/>
      <c r="H30" s="34"/>
      <c r="I30" s="32"/>
    </row>
    <row r="31" spans="1:9" ht="12">
      <c r="A31" s="35" t="s">
        <v>286</v>
      </c>
      <c r="B31" s="34" t="s">
        <v>287</v>
      </c>
      <c r="C31" s="39" t="s">
        <v>288</v>
      </c>
      <c r="D31" s="100">
        <v>1.71</v>
      </c>
      <c r="E31" s="33">
        <v>0.1</v>
      </c>
      <c r="F31" s="97">
        <f>D31-(D31*E31)</f>
        <v>1.539</v>
      </c>
      <c r="G31" s="41" t="s">
        <v>289</v>
      </c>
      <c r="H31" s="101">
        <v>2006</v>
      </c>
      <c r="I31" s="32">
        <v>1.9</v>
      </c>
    </row>
    <row r="32" spans="1:9" ht="12">
      <c r="A32" s="35" t="s">
        <v>290</v>
      </c>
      <c r="B32" s="34" t="s">
        <v>291</v>
      </c>
      <c r="C32" s="39" t="s">
        <v>288</v>
      </c>
      <c r="D32" s="100">
        <v>1.87</v>
      </c>
      <c r="E32" s="33">
        <v>0.15</v>
      </c>
      <c r="F32" s="97">
        <f>D32-(D32*E32)</f>
        <v>1.5895000000000001</v>
      </c>
      <c r="G32" s="41" t="s">
        <v>289</v>
      </c>
      <c r="H32" s="101">
        <v>2006</v>
      </c>
      <c r="I32" s="32">
        <v>2.65</v>
      </c>
    </row>
    <row r="33" spans="1:9" ht="12">
      <c r="A33" s="31" t="s">
        <v>292</v>
      </c>
      <c r="B33" s="42" t="s">
        <v>293</v>
      </c>
      <c r="C33" s="39"/>
      <c r="D33" s="100"/>
      <c r="E33" s="33"/>
      <c r="F33" s="97"/>
      <c r="G33" s="41"/>
      <c r="H33" s="34"/>
      <c r="I33" s="32"/>
    </row>
    <row r="34" spans="1:9" ht="12">
      <c r="A34" s="35" t="s">
        <v>294</v>
      </c>
      <c r="B34" s="34" t="s">
        <v>295</v>
      </c>
      <c r="C34" s="39" t="s">
        <v>288</v>
      </c>
      <c r="D34" s="100">
        <v>3</v>
      </c>
      <c r="E34" s="33">
        <v>0.15</v>
      </c>
      <c r="F34" s="97">
        <f>D34-(D34*E34)</f>
        <v>2.55</v>
      </c>
      <c r="G34" s="41" t="s">
        <v>289</v>
      </c>
      <c r="H34" s="101">
        <v>2006</v>
      </c>
      <c r="I34" s="32">
        <v>4.9</v>
      </c>
    </row>
    <row r="35" spans="1:9" ht="12">
      <c r="A35" s="31" t="s">
        <v>296</v>
      </c>
      <c r="B35" s="42" t="s">
        <v>297</v>
      </c>
      <c r="C35" s="39"/>
      <c r="D35" s="100"/>
      <c r="E35" s="33"/>
      <c r="F35" s="97"/>
      <c r="G35" s="41"/>
      <c r="H35" s="34"/>
      <c r="I35" s="32"/>
    </row>
    <row r="36" spans="1:9" ht="12">
      <c r="A36" s="35" t="s">
        <v>298</v>
      </c>
      <c r="B36" s="34" t="s">
        <v>299</v>
      </c>
      <c r="C36" s="39" t="s">
        <v>288</v>
      </c>
      <c r="D36" s="100">
        <v>2.6</v>
      </c>
      <c r="E36" s="33">
        <v>0.15</v>
      </c>
      <c r="F36" s="97">
        <f>D36-(D36*E36)</f>
        <v>2.21</v>
      </c>
      <c r="G36" s="41" t="s">
        <v>289</v>
      </c>
      <c r="H36" s="101">
        <v>2006</v>
      </c>
      <c r="I36" s="32">
        <v>3.6</v>
      </c>
    </row>
    <row r="37" spans="1:9" ht="12">
      <c r="A37" s="35" t="s">
        <v>300</v>
      </c>
      <c r="B37" s="34" t="s">
        <v>301</v>
      </c>
      <c r="C37" s="39" t="s">
        <v>288</v>
      </c>
      <c r="D37" s="100">
        <v>2.55</v>
      </c>
      <c r="E37" s="33">
        <v>0.15</v>
      </c>
      <c r="F37" s="97">
        <f>D37-(D37*E37)</f>
        <v>2.1675</v>
      </c>
      <c r="G37" s="41" t="s">
        <v>289</v>
      </c>
      <c r="H37" s="101">
        <v>2006</v>
      </c>
      <c r="I37" s="32">
        <v>3.5</v>
      </c>
    </row>
    <row r="38" spans="1:9" ht="12">
      <c r="A38" s="31" t="s">
        <v>302</v>
      </c>
      <c r="B38" s="42" t="s">
        <v>303</v>
      </c>
      <c r="C38" s="39"/>
      <c r="D38" s="100"/>
      <c r="E38" s="33"/>
      <c r="F38" s="97"/>
      <c r="G38" s="41"/>
      <c r="H38" s="34"/>
      <c r="I38" s="32"/>
    </row>
    <row r="39" spans="1:9" ht="12">
      <c r="A39" s="35" t="s">
        <v>304</v>
      </c>
      <c r="B39" s="34" t="s">
        <v>305</v>
      </c>
      <c r="C39" s="39" t="s">
        <v>288</v>
      </c>
      <c r="D39" s="100">
        <v>4.2</v>
      </c>
      <c r="E39" s="33">
        <v>0.05</v>
      </c>
      <c r="F39" s="97">
        <f>D39-(D39*E39)</f>
        <v>3.99</v>
      </c>
      <c r="G39" s="41" t="s">
        <v>289</v>
      </c>
      <c r="H39" s="34">
        <v>1997</v>
      </c>
      <c r="I39" s="32">
        <v>6.3</v>
      </c>
    </row>
    <row r="40" spans="1:9" ht="12">
      <c r="A40" s="35" t="s">
        <v>306</v>
      </c>
      <c r="B40" s="34" t="s">
        <v>307</v>
      </c>
      <c r="C40" s="39" t="s">
        <v>308</v>
      </c>
      <c r="D40" s="100">
        <v>3.15</v>
      </c>
      <c r="E40" s="33">
        <v>0.05</v>
      </c>
      <c r="F40" s="97">
        <f>D40-(D40*E40)</f>
        <v>2.9924999999999997</v>
      </c>
      <c r="G40" s="41" t="s">
        <v>289</v>
      </c>
      <c r="H40" s="34">
        <v>1997</v>
      </c>
      <c r="I40" s="32">
        <v>4.95</v>
      </c>
    </row>
    <row r="41" spans="1:9" ht="12">
      <c r="A41" s="35" t="s">
        <v>309</v>
      </c>
      <c r="B41" s="34" t="s">
        <v>310</v>
      </c>
      <c r="C41" s="39" t="s">
        <v>308</v>
      </c>
      <c r="D41" s="100">
        <v>3.7</v>
      </c>
      <c r="E41" s="33">
        <v>0.05</v>
      </c>
      <c r="F41" s="97">
        <f>D41-(D41*E41)</f>
        <v>3.515</v>
      </c>
      <c r="G41" s="41" t="s">
        <v>289</v>
      </c>
      <c r="H41" s="34">
        <v>1997</v>
      </c>
      <c r="I41" s="32">
        <v>5.7</v>
      </c>
    </row>
    <row r="42" spans="1:9" ht="12">
      <c r="A42" s="35" t="s">
        <v>311</v>
      </c>
      <c r="B42" s="34" t="s">
        <v>312</v>
      </c>
      <c r="C42" s="39" t="s">
        <v>308</v>
      </c>
      <c r="D42" s="100">
        <v>4</v>
      </c>
      <c r="E42" s="33">
        <v>0.05</v>
      </c>
      <c r="F42" s="97">
        <f>D42-(D42*E42)</f>
        <v>3.8</v>
      </c>
      <c r="G42" s="41" t="s">
        <v>289</v>
      </c>
      <c r="H42" s="34">
        <v>1997</v>
      </c>
      <c r="I42" s="32">
        <v>6.6</v>
      </c>
    </row>
  </sheetData>
  <printOptions gridLines="1"/>
  <pageMargins left="0.6" right="0.41" top="0.7874015748031497" bottom="0.72" header="0.37" footer="0.43"/>
  <pageSetup horizontalDpi="300" verticalDpi="300" orientation="portrait" paperSize="9" r:id="rId2"/>
  <headerFooter alignWithMargins="0">
    <oddHeader>&amp;LEcole technique de la construction
&amp;CANNEXE 2 / 
 PRIX DE BASE&amp;RConduite de travaux     Page - &amp;P -</oddHeader>
    <oddFooter>&amp;L&amp;9A. Krummenacher&amp;C&amp;9Page - &amp;P -&amp;R&amp;9&amp;F/&amp;A/correction 2000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43"/>
  <sheetViews>
    <sheetView workbookViewId="0" topLeftCell="A19">
      <selection activeCell="A6" sqref="A6:I39"/>
    </sheetView>
  </sheetViews>
  <sheetFormatPr defaultColWidth="11.421875" defaultRowHeight="12.75"/>
  <cols>
    <col min="1" max="1" width="12.28125" style="0" customWidth="1"/>
    <col min="2" max="2" width="35.8515625" style="0" customWidth="1"/>
    <col min="3" max="3" width="7.28125" style="0" customWidth="1"/>
    <col min="4" max="4" width="8.7109375" style="0" customWidth="1"/>
    <col min="5" max="5" width="7.28125" style="0" customWidth="1"/>
    <col min="6" max="6" width="9.7109375" style="0" customWidth="1"/>
    <col min="7" max="7" width="10.57421875" style="0" customWidth="1"/>
    <col min="8" max="8" width="6.28125" style="0" customWidth="1"/>
    <col min="9" max="9" width="10.7109375" style="0" customWidth="1"/>
  </cols>
  <sheetData>
    <row r="2" spans="1:9" ht="18">
      <c r="A2" s="163" t="s">
        <v>5</v>
      </c>
      <c r="B2" s="163"/>
      <c r="C2" s="163" t="s">
        <v>6</v>
      </c>
      <c r="D2" s="163"/>
      <c r="E2" s="163"/>
      <c r="F2" s="163"/>
      <c r="G2" s="164" t="s">
        <v>7</v>
      </c>
      <c r="H2" s="164"/>
      <c r="I2" s="164"/>
    </row>
    <row r="4" ht="13.5" thickBot="1"/>
    <row r="5" spans="1:9" ht="13.5" thickBot="1">
      <c r="A5" s="165" t="s">
        <v>128</v>
      </c>
      <c r="B5" s="166" t="s">
        <v>129</v>
      </c>
      <c r="C5" s="166" t="s">
        <v>8</v>
      </c>
      <c r="D5" s="166" t="s">
        <v>9</v>
      </c>
      <c r="E5" s="166" t="s">
        <v>10</v>
      </c>
      <c r="F5" s="166" t="s">
        <v>133</v>
      </c>
      <c r="G5" s="166" t="s">
        <v>134</v>
      </c>
      <c r="H5" s="166" t="s">
        <v>135</v>
      </c>
      <c r="I5" s="167" t="s">
        <v>136</v>
      </c>
    </row>
    <row r="6" spans="1:9" ht="12.75">
      <c r="A6" s="168" t="s">
        <v>11</v>
      </c>
      <c r="B6" s="169" t="s">
        <v>12</v>
      </c>
      <c r="C6" s="170"/>
      <c r="D6" s="170"/>
      <c r="E6" s="170"/>
      <c r="F6" s="170"/>
      <c r="G6" s="170"/>
      <c r="H6" s="170"/>
      <c r="I6" s="171"/>
    </row>
    <row r="7" spans="1:9" ht="12.75">
      <c r="A7" s="172" t="s">
        <v>210</v>
      </c>
      <c r="B7" s="173" t="s">
        <v>13</v>
      </c>
      <c r="C7" s="174"/>
      <c r="D7" s="174"/>
      <c r="E7" s="174"/>
      <c r="F7" s="174"/>
      <c r="G7" s="174"/>
      <c r="H7" s="174"/>
      <c r="I7" s="175"/>
    </row>
    <row r="8" spans="1:9" ht="12.75">
      <c r="A8" s="172" t="s">
        <v>211</v>
      </c>
      <c r="B8" s="173" t="s">
        <v>212</v>
      </c>
      <c r="C8" s="174"/>
      <c r="D8" s="174"/>
      <c r="E8" s="174"/>
      <c r="F8" s="176"/>
      <c r="G8" s="174"/>
      <c r="H8" s="174"/>
      <c r="I8" s="175"/>
    </row>
    <row r="9" spans="1:9" ht="12.75">
      <c r="A9" s="177" t="s">
        <v>14</v>
      </c>
      <c r="B9" s="178" t="s">
        <v>15</v>
      </c>
      <c r="C9" s="179" t="s">
        <v>214</v>
      </c>
      <c r="D9" s="180">
        <v>56</v>
      </c>
      <c r="E9" s="181">
        <v>0.1</v>
      </c>
      <c r="F9" s="180">
        <v>50.4</v>
      </c>
      <c r="G9" s="179" t="s">
        <v>16</v>
      </c>
      <c r="H9" s="179">
        <v>2006</v>
      </c>
      <c r="I9" s="182" t="s">
        <v>17</v>
      </c>
    </row>
    <row r="10" spans="1:9" ht="12.75">
      <c r="A10" s="177" t="s">
        <v>213</v>
      </c>
      <c r="B10" s="178" t="s">
        <v>18</v>
      </c>
      <c r="C10" s="183" t="s">
        <v>214</v>
      </c>
      <c r="D10" s="184">
        <v>56</v>
      </c>
      <c r="E10" s="185">
        <v>0.1</v>
      </c>
      <c r="F10" s="184">
        <v>50.4</v>
      </c>
      <c r="G10" s="183" t="s">
        <v>16</v>
      </c>
      <c r="H10" s="183">
        <v>2006</v>
      </c>
      <c r="I10" s="186">
        <v>63</v>
      </c>
    </row>
    <row r="11" spans="1:11" ht="12.75">
      <c r="A11" s="177" t="s">
        <v>215</v>
      </c>
      <c r="B11" s="178" t="s">
        <v>19</v>
      </c>
      <c r="C11" s="183" t="s">
        <v>214</v>
      </c>
      <c r="D11" s="184">
        <v>56</v>
      </c>
      <c r="E11" s="185">
        <v>0.1</v>
      </c>
      <c r="F11" s="184">
        <v>50.4</v>
      </c>
      <c r="G11" s="183" t="s">
        <v>16</v>
      </c>
      <c r="H11" s="183">
        <v>2006</v>
      </c>
      <c r="I11" s="186">
        <v>65</v>
      </c>
      <c r="J11" s="187"/>
      <c r="K11" s="187"/>
    </row>
    <row r="12" spans="1:11" ht="12.75">
      <c r="A12" s="172" t="s">
        <v>216</v>
      </c>
      <c r="B12" s="173" t="s">
        <v>20</v>
      </c>
      <c r="C12" s="183"/>
      <c r="D12" s="184"/>
      <c r="E12" s="183"/>
      <c r="F12" s="184"/>
      <c r="G12" s="183"/>
      <c r="H12" s="183"/>
      <c r="I12" s="186"/>
      <c r="J12" s="187"/>
      <c r="K12" s="187"/>
    </row>
    <row r="13" spans="1:11" ht="12.75">
      <c r="A13" s="177" t="s">
        <v>217</v>
      </c>
      <c r="B13" s="178" t="s">
        <v>218</v>
      </c>
      <c r="C13" s="183" t="s">
        <v>214</v>
      </c>
      <c r="D13" s="184">
        <v>58</v>
      </c>
      <c r="E13" s="185">
        <v>0.1</v>
      </c>
      <c r="F13" s="184">
        <v>52.2</v>
      </c>
      <c r="G13" s="183" t="s">
        <v>16</v>
      </c>
      <c r="H13" s="183">
        <v>2006</v>
      </c>
      <c r="I13" s="186">
        <v>53.5</v>
      </c>
      <c r="J13" s="187"/>
      <c r="K13" s="187"/>
    </row>
    <row r="14" spans="1:11" ht="12.75">
      <c r="A14" s="177" t="s">
        <v>219</v>
      </c>
      <c r="B14" s="178" t="s">
        <v>21</v>
      </c>
      <c r="C14" s="183" t="s">
        <v>214</v>
      </c>
      <c r="D14" s="184">
        <v>58</v>
      </c>
      <c r="E14" s="185">
        <v>0.1</v>
      </c>
      <c r="F14" s="184">
        <v>52.2</v>
      </c>
      <c r="G14" s="183" t="s">
        <v>16</v>
      </c>
      <c r="H14" s="183">
        <v>2006</v>
      </c>
      <c r="I14" s="186">
        <v>58.5</v>
      </c>
      <c r="J14" s="187"/>
      <c r="K14" s="187"/>
    </row>
    <row r="15" spans="1:11" ht="12.75">
      <c r="A15" s="177" t="s">
        <v>22</v>
      </c>
      <c r="B15" s="178" t="s">
        <v>23</v>
      </c>
      <c r="C15" s="183" t="s">
        <v>214</v>
      </c>
      <c r="D15" s="184">
        <v>18</v>
      </c>
      <c r="E15" s="185">
        <v>0.05</v>
      </c>
      <c r="F15" s="184">
        <v>17.1</v>
      </c>
      <c r="G15" s="183" t="s">
        <v>24</v>
      </c>
      <c r="H15" s="183">
        <v>2006</v>
      </c>
      <c r="I15" s="186">
        <v>52</v>
      </c>
      <c r="J15" s="187"/>
      <c r="K15" s="187"/>
    </row>
    <row r="16" spans="1:11" ht="12.75">
      <c r="A16" s="172" t="s">
        <v>220</v>
      </c>
      <c r="B16" s="173" t="s">
        <v>25</v>
      </c>
      <c r="C16" s="183"/>
      <c r="D16" s="184"/>
      <c r="E16" s="183"/>
      <c r="F16" s="184"/>
      <c r="G16" s="183"/>
      <c r="H16" s="183"/>
      <c r="I16" s="186"/>
      <c r="J16" s="187"/>
      <c r="K16" s="187"/>
    </row>
    <row r="17" spans="1:11" ht="12.75">
      <c r="A17" s="177" t="s">
        <v>26</v>
      </c>
      <c r="B17" s="178" t="s">
        <v>27</v>
      </c>
      <c r="C17" s="183" t="s">
        <v>214</v>
      </c>
      <c r="D17" s="184">
        <v>51</v>
      </c>
      <c r="E17" s="185">
        <v>0.1</v>
      </c>
      <c r="F17" s="184">
        <v>45.9</v>
      </c>
      <c r="G17" s="183" t="s">
        <v>16</v>
      </c>
      <c r="H17" s="183">
        <v>2006</v>
      </c>
      <c r="I17" s="186">
        <v>64</v>
      </c>
      <c r="J17" s="187"/>
      <c r="K17" s="187"/>
    </row>
    <row r="18" spans="1:11" ht="12.75">
      <c r="A18" s="177" t="s">
        <v>28</v>
      </c>
      <c r="B18" s="178" t="s">
        <v>29</v>
      </c>
      <c r="C18" s="183" t="s">
        <v>214</v>
      </c>
      <c r="D18" s="184">
        <v>51</v>
      </c>
      <c r="E18" s="185">
        <v>0.1</v>
      </c>
      <c r="F18" s="184">
        <v>45.9</v>
      </c>
      <c r="G18" s="183" t="s">
        <v>16</v>
      </c>
      <c r="H18" s="183">
        <v>2006</v>
      </c>
      <c r="I18" s="186">
        <v>64</v>
      </c>
      <c r="J18" s="187"/>
      <c r="K18" s="187"/>
    </row>
    <row r="19" spans="1:11" ht="12.75">
      <c r="A19" s="177" t="s">
        <v>221</v>
      </c>
      <c r="B19" s="178" t="s">
        <v>30</v>
      </c>
      <c r="C19" s="183" t="s">
        <v>214</v>
      </c>
      <c r="D19" s="184">
        <v>51</v>
      </c>
      <c r="E19" s="185">
        <v>0.1</v>
      </c>
      <c r="F19" s="184">
        <v>45.9</v>
      </c>
      <c r="G19" s="183" t="s">
        <v>16</v>
      </c>
      <c r="H19" s="183">
        <v>2006</v>
      </c>
      <c r="I19" s="186">
        <v>64</v>
      </c>
      <c r="J19" s="187"/>
      <c r="K19" s="187"/>
    </row>
    <row r="20" spans="1:11" ht="12.75">
      <c r="A20" s="177" t="s">
        <v>31</v>
      </c>
      <c r="B20" s="178" t="s">
        <v>32</v>
      </c>
      <c r="C20" s="183" t="s">
        <v>214</v>
      </c>
      <c r="D20" s="184">
        <v>46</v>
      </c>
      <c r="E20" s="185">
        <v>0.1</v>
      </c>
      <c r="F20" s="184">
        <v>41.4</v>
      </c>
      <c r="G20" s="183" t="s">
        <v>16</v>
      </c>
      <c r="H20" s="183">
        <v>2006</v>
      </c>
      <c r="I20" s="186">
        <v>65</v>
      </c>
      <c r="J20" s="187"/>
      <c r="K20" s="187"/>
    </row>
    <row r="21" spans="1:11" ht="12.75">
      <c r="A21" s="177" t="s">
        <v>33</v>
      </c>
      <c r="B21" s="178" t="s">
        <v>34</v>
      </c>
      <c r="C21" s="183" t="s">
        <v>214</v>
      </c>
      <c r="D21" s="184">
        <v>47.2</v>
      </c>
      <c r="E21" s="185">
        <v>0.05</v>
      </c>
      <c r="F21" s="184">
        <v>44.85</v>
      </c>
      <c r="G21" s="183" t="s">
        <v>35</v>
      </c>
      <c r="H21" s="183">
        <v>2006</v>
      </c>
      <c r="I21" s="186">
        <v>65</v>
      </c>
      <c r="J21" s="187"/>
      <c r="K21" s="187"/>
    </row>
    <row r="22" spans="1:11" ht="12.75">
      <c r="A22" s="172" t="s">
        <v>222</v>
      </c>
      <c r="B22" s="173" t="s">
        <v>36</v>
      </c>
      <c r="C22" s="183"/>
      <c r="D22" s="184"/>
      <c r="E22" s="183"/>
      <c r="F22" s="184"/>
      <c r="G22" s="183"/>
      <c r="H22" s="183"/>
      <c r="I22" s="186"/>
      <c r="J22" s="187"/>
      <c r="K22" s="187"/>
    </row>
    <row r="23" spans="1:11" ht="12.75">
      <c r="A23" s="177" t="s">
        <v>37</v>
      </c>
      <c r="B23" s="178" t="s">
        <v>38</v>
      </c>
      <c r="C23" s="183" t="s">
        <v>214</v>
      </c>
      <c r="D23" s="184">
        <v>51.8</v>
      </c>
      <c r="E23" s="185">
        <v>0.05</v>
      </c>
      <c r="F23" s="184">
        <v>49.2</v>
      </c>
      <c r="G23" s="183" t="s">
        <v>39</v>
      </c>
      <c r="H23" s="183">
        <v>2006</v>
      </c>
      <c r="I23" s="186">
        <v>71</v>
      </c>
      <c r="J23" s="187"/>
      <c r="K23" s="187"/>
    </row>
    <row r="24" spans="1:11" ht="12.75">
      <c r="A24" s="177" t="s">
        <v>40</v>
      </c>
      <c r="B24" s="178" t="s">
        <v>41</v>
      </c>
      <c r="C24" s="183" t="s">
        <v>214</v>
      </c>
      <c r="D24" s="184">
        <v>51.8</v>
      </c>
      <c r="E24" s="185">
        <v>0.05</v>
      </c>
      <c r="F24" s="184">
        <v>49.2</v>
      </c>
      <c r="G24" s="183" t="s">
        <v>39</v>
      </c>
      <c r="H24" s="183">
        <v>2006</v>
      </c>
      <c r="I24" s="186">
        <v>75</v>
      </c>
      <c r="J24" s="187"/>
      <c r="K24" s="187"/>
    </row>
    <row r="25" spans="1:11" ht="12.75">
      <c r="A25" s="177" t="s">
        <v>42</v>
      </c>
      <c r="B25" s="178" t="s">
        <v>43</v>
      </c>
      <c r="C25" s="183" t="s">
        <v>214</v>
      </c>
      <c r="D25" s="184">
        <v>51.8</v>
      </c>
      <c r="E25" s="185">
        <v>0.05</v>
      </c>
      <c r="F25" s="184">
        <v>49.2</v>
      </c>
      <c r="G25" s="183" t="s">
        <v>39</v>
      </c>
      <c r="H25" s="183">
        <v>2006</v>
      </c>
      <c r="I25" s="186">
        <v>71</v>
      </c>
      <c r="J25" s="187"/>
      <c r="K25" s="187"/>
    </row>
    <row r="26" spans="1:11" ht="12.75">
      <c r="A26" s="177" t="s">
        <v>44</v>
      </c>
      <c r="B26" s="178" t="s">
        <v>45</v>
      </c>
      <c r="C26" s="183" t="s">
        <v>214</v>
      </c>
      <c r="D26" s="184">
        <v>52.55</v>
      </c>
      <c r="E26" s="185">
        <v>0.05</v>
      </c>
      <c r="F26" s="184">
        <v>49.95</v>
      </c>
      <c r="G26" s="183" t="s">
        <v>39</v>
      </c>
      <c r="H26" s="183">
        <v>2006</v>
      </c>
      <c r="I26" s="186">
        <v>71</v>
      </c>
      <c r="J26" s="187"/>
      <c r="K26" s="187"/>
    </row>
    <row r="27" spans="1:11" ht="12.75">
      <c r="A27" s="172" t="s">
        <v>223</v>
      </c>
      <c r="B27" s="173" t="s">
        <v>224</v>
      </c>
      <c r="C27" s="183"/>
      <c r="D27" s="184"/>
      <c r="E27" s="183"/>
      <c r="F27" s="184"/>
      <c r="G27" s="183"/>
      <c r="H27" s="183"/>
      <c r="I27" s="186"/>
      <c r="J27" s="187"/>
      <c r="K27" s="187"/>
    </row>
    <row r="28" spans="1:11" ht="12.75">
      <c r="A28" s="177" t="s">
        <v>46</v>
      </c>
      <c r="B28" s="178" t="s">
        <v>47</v>
      </c>
      <c r="C28" s="183" t="s">
        <v>214</v>
      </c>
      <c r="D28" s="184">
        <v>36.1</v>
      </c>
      <c r="E28" s="185">
        <v>0.05</v>
      </c>
      <c r="F28" s="184">
        <v>34.3</v>
      </c>
      <c r="G28" s="183" t="s">
        <v>39</v>
      </c>
      <c r="H28" s="183">
        <v>2006</v>
      </c>
      <c r="I28" s="186">
        <v>47.5</v>
      </c>
      <c r="J28" s="187"/>
      <c r="K28" s="187"/>
    </row>
    <row r="29" spans="1:11" ht="12.75">
      <c r="A29" s="177" t="s">
        <v>48</v>
      </c>
      <c r="B29" s="178" t="s">
        <v>49</v>
      </c>
      <c r="C29" s="183" t="s">
        <v>214</v>
      </c>
      <c r="D29" s="184">
        <v>30</v>
      </c>
      <c r="E29" s="185">
        <v>0.1</v>
      </c>
      <c r="F29" s="184">
        <v>27</v>
      </c>
      <c r="G29" s="184" t="s">
        <v>50</v>
      </c>
      <c r="H29" s="183">
        <v>2006</v>
      </c>
      <c r="I29" s="188" t="s">
        <v>17</v>
      </c>
      <c r="J29" s="187"/>
      <c r="K29" s="187"/>
    </row>
    <row r="30" spans="1:11" ht="12.75">
      <c r="A30" s="177" t="s">
        <v>51</v>
      </c>
      <c r="B30" s="178" t="s">
        <v>52</v>
      </c>
      <c r="C30" s="183" t="s">
        <v>214</v>
      </c>
      <c r="D30" s="184">
        <v>45.6</v>
      </c>
      <c r="E30" s="185">
        <v>0.05</v>
      </c>
      <c r="F30" s="184">
        <v>43.3</v>
      </c>
      <c r="G30" s="184" t="s">
        <v>39</v>
      </c>
      <c r="H30" s="183">
        <v>2006</v>
      </c>
      <c r="I30" s="188" t="s">
        <v>17</v>
      </c>
      <c r="J30" s="187"/>
      <c r="K30" s="187"/>
    </row>
    <row r="31" spans="1:11" ht="12.75">
      <c r="A31" s="177"/>
      <c r="B31" s="173" t="s">
        <v>53</v>
      </c>
      <c r="C31" s="183"/>
      <c r="D31" s="184"/>
      <c r="E31" s="185"/>
      <c r="F31" s="184"/>
      <c r="G31" s="184"/>
      <c r="H31" s="183"/>
      <c r="I31" s="186"/>
      <c r="J31" s="187"/>
      <c r="K31" s="187"/>
    </row>
    <row r="32" spans="1:11" ht="12.75">
      <c r="A32" s="177"/>
      <c r="B32" s="178" t="s">
        <v>54</v>
      </c>
      <c r="C32" s="183" t="s">
        <v>214</v>
      </c>
      <c r="D32" s="184">
        <v>22</v>
      </c>
      <c r="E32" s="185">
        <v>0.05</v>
      </c>
      <c r="F32" s="184">
        <v>20.9</v>
      </c>
      <c r="G32" s="184" t="s">
        <v>55</v>
      </c>
      <c r="H32" s="183">
        <v>2006</v>
      </c>
      <c r="I32" s="188" t="s">
        <v>17</v>
      </c>
      <c r="J32" s="187"/>
      <c r="K32" s="187"/>
    </row>
    <row r="33" spans="1:11" ht="12.75">
      <c r="A33" s="177"/>
      <c r="B33" s="189" t="s">
        <v>56</v>
      </c>
      <c r="C33" s="183"/>
      <c r="D33" s="184"/>
      <c r="E33" s="185"/>
      <c r="F33" s="184"/>
      <c r="G33" s="184"/>
      <c r="H33" s="183"/>
      <c r="I33" s="186"/>
      <c r="J33" s="187"/>
      <c r="K33" s="187"/>
    </row>
    <row r="34" spans="1:11" ht="12.75">
      <c r="A34" s="177"/>
      <c r="B34" s="178" t="s">
        <v>57</v>
      </c>
      <c r="C34" s="183" t="s">
        <v>58</v>
      </c>
      <c r="D34" s="184">
        <v>28</v>
      </c>
      <c r="E34" s="185">
        <v>0.05</v>
      </c>
      <c r="F34" s="184">
        <v>26.6</v>
      </c>
      <c r="G34" s="184" t="s">
        <v>55</v>
      </c>
      <c r="H34" s="183">
        <v>2006</v>
      </c>
      <c r="I34" s="188" t="s">
        <v>17</v>
      </c>
      <c r="J34" s="187"/>
      <c r="K34" s="187"/>
    </row>
    <row r="35" spans="1:11" ht="12.75">
      <c r="A35" s="177"/>
      <c r="B35" s="178" t="s">
        <v>59</v>
      </c>
      <c r="C35" s="183" t="s">
        <v>58</v>
      </c>
      <c r="D35" s="184">
        <v>32</v>
      </c>
      <c r="E35" s="185">
        <v>0.05</v>
      </c>
      <c r="F35" s="184">
        <v>30.4</v>
      </c>
      <c r="G35" s="184" t="s">
        <v>55</v>
      </c>
      <c r="H35" s="183">
        <v>2006</v>
      </c>
      <c r="I35" s="188" t="s">
        <v>17</v>
      </c>
      <c r="J35" s="187"/>
      <c r="K35" s="187"/>
    </row>
    <row r="36" spans="1:11" ht="12.75">
      <c r="A36" s="177"/>
      <c r="B36" s="189" t="s">
        <v>60</v>
      </c>
      <c r="C36" s="178"/>
      <c r="D36" s="190"/>
      <c r="E36" s="185"/>
      <c r="F36" s="184"/>
      <c r="G36" s="190"/>
      <c r="H36" s="183"/>
      <c r="I36" s="191"/>
      <c r="J36" s="187"/>
      <c r="K36" s="187"/>
    </row>
    <row r="37" spans="1:11" ht="12.75">
      <c r="A37" s="177"/>
      <c r="B37" s="178" t="s">
        <v>61</v>
      </c>
      <c r="C37" s="183" t="s">
        <v>62</v>
      </c>
      <c r="D37" s="190">
        <v>20</v>
      </c>
      <c r="E37" s="185">
        <v>0.05</v>
      </c>
      <c r="F37" s="184">
        <v>19</v>
      </c>
      <c r="G37" s="190" t="s">
        <v>50</v>
      </c>
      <c r="H37" s="183">
        <v>2006</v>
      </c>
      <c r="I37" s="188" t="s">
        <v>17</v>
      </c>
      <c r="J37" s="187"/>
      <c r="K37" s="187"/>
    </row>
    <row r="38" spans="1:11" ht="12.75">
      <c r="A38" s="177"/>
      <c r="B38" s="178" t="s">
        <v>63</v>
      </c>
      <c r="C38" s="183" t="s">
        <v>62</v>
      </c>
      <c r="D38" s="190">
        <v>25</v>
      </c>
      <c r="E38" s="185">
        <v>0.05</v>
      </c>
      <c r="F38" s="184">
        <v>23.75</v>
      </c>
      <c r="G38" s="190" t="s">
        <v>50</v>
      </c>
      <c r="H38" s="183">
        <v>2006</v>
      </c>
      <c r="I38" s="188" t="s">
        <v>17</v>
      </c>
      <c r="J38" s="187"/>
      <c r="K38" s="187"/>
    </row>
    <row r="39" spans="1:11" ht="12.75">
      <c r="A39" s="177"/>
      <c r="B39" s="178" t="s">
        <v>64</v>
      </c>
      <c r="C39" s="178" t="s">
        <v>62</v>
      </c>
      <c r="D39" s="190">
        <v>15</v>
      </c>
      <c r="E39" s="185">
        <v>0.05</v>
      </c>
      <c r="F39" s="184">
        <v>14.25</v>
      </c>
      <c r="G39" s="184" t="s">
        <v>65</v>
      </c>
      <c r="H39" s="183">
        <v>2006</v>
      </c>
      <c r="I39" s="188" t="s">
        <v>17</v>
      </c>
      <c r="J39" s="187"/>
      <c r="K39" s="187"/>
    </row>
    <row r="40" spans="1:11" ht="13.5" thickBot="1">
      <c r="A40" s="192"/>
      <c r="B40" s="193"/>
      <c r="C40" s="193"/>
      <c r="D40" s="194"/>
      <c r="E40" s="194"/>
      <c r="F40" s="194"/>
      <c r="G40" s="194"/>
      <c r="H40" s="194"/>
      <c r="I40" s="195"/>
      <c r="J40" s="187"/>
      <c r="K40" s="187"/>
    </row>
    <row r="41" spans="1:11" ht="12.75">
      <c r="A41" s="187"/>
      <c r="B41" s="187"/>
      <c r="C41" s="187"/>
      <c r="D41" s="196"/>
      <c r="E41" s="196"/>
      <c r="F41" s="196"/>
      <c r="G41" s="196"/>
      <c r="H41" s="196"/>
      <c r="I41" s="196"/>
      <c r="J41" s="187"/>
      <c r="K41" s="187"/>
    </row>
    <row r="42" spans="1:11" ht="12.75">
      <c r="A42" s="187"/>
      <c r="B42" s="187"/>
      <c r="C42" s="187"/>
      <c r="D42" s="187"/>
      <c r="E42" s="187"/>
      <c r="F42" s="197" t="s">
        <v>66</v>
      </c>
      <c r="G42" s="198"/>
      <c r="H42" s="198"/>
      <c r="I42" s="198"/>
      <c r="J42" s="187"/>
      <c r="K42" s="187"/>
    </row>
    <row r="43" spans="1:11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</row>
  </sheetData>
  <printOptions/>
  <pageMargins left="1.574803149606299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84"/>
  <sheetViews>
    <sheetView workbookViewId="0" topLeftCell="A36">
      <selection activeCell="A48" sqref="A48:I54"/>
    </sheetView>
  </sheetViews>
  <sheetFormatPr defaultColWidth="11.421875" defaultRowHeight="12.75"/>
  <cols>
    <col min="1" max="1" width="12.28125" style="0" customWidth="1"/>
    <col min="2" max="2" width="35.8515625" style="0" customWidth="1"/>
    <col min="3" max="3" width="7.28125" style="0" customWidth="1"/>
    <col min="4" max="4" width="8.7109375" style="0" customWidth="1"/>
    <col min="5" max="5" width="7.28125" style="0" customWidth="1"/>
    <col min="6" max="6" width="9.7109375" style="0" customWidth="1"/>
    <col min="7" max="7" width="10.57421875" style="0" customWidth="1"/>
    <col min="8" max="8" width="6.28125" style="0" customWidth="1"/>
    <col min="9" max="9" width="10.7109375" style="0" customWidth="1"/>
  </cols>
  <sheetData>
    <row r="2" spans="1:9" ht="18">
      <c r="A2" s="163" t="s">
        <v>5</v>
      </c>
      <c r="B2" s="163"/>
      <c r="C2" s="163" t="s">
        <v>6</v>
      </c>
      <c r="D2" s="163"/>
      <c r="E2" s="163"/>
      <c r="F2" s="163"/>
      <c r="G2" s="164" t="s">
        <v>7</v>
      </c>
      <c r="H2" s="164"/>
      <c r="I2" s="164"/>
    </row>
    <row r="4" ht="13.5" thickBot="1"/>
    <row r="5" spans="1:9" ht="13.5" thickBot="1">
      <c r="A5" s="165" t="s">
        <v>128</v>
      </c>
      <c r="B5" s="166" t="s">
        <v>129</v>
      </c>
      <c r="C5" s="166" t="s">
        <v>8</v>
      </c>
      <c r="D5" s="166" t="s">
        <v>9</v>
      </c>
      <c r="E5" s="166" t="s">
        <v>10</v>
      </c>
      <c r="F5" s="166" t="s">
        <v>133</v>
      </c>
      <c r="G5" s="166" t="s">
        <v>134</v>
      </c>
      <c r="H5" s="166" t="s">
        <v>135</v>
      </c>
      <c r="I5" s="167" t="s">
        <v>136</v>
      </c>
    </row>
    <row r="6" spans="1:9" ht="12.75">
      <c r="A6" s="199" t="s">
        <v>313</v>
      </c>
      <c r="B6" s="200" t="s">
        <v>67</v>
      </c>
      <c r="C6" s="160"/>
      <c r="D6" s="160"/>
      <c r="E6" s="160"/>
      <c r="F6" s="160"/>
      <c r="G6" s="160"/>
      <c r="H6" s="160"/>
      <c r="I6" s="201"/>
    </row>
    <row r="7" spans="1:9" ht="12.75">
      <c r="A7" s="202" t="s">
        <v>68</v>
      </c>
      <c r="B7" s="203" t="s">
        <v>69</v>
      </c>
      <c r="C7" s="204" t="s">
        <v>70</v>
      </c>
      <c r="D7" s="205">
        <v>13.2</v>
      </c>
      <c r="E7" s="206">
        <v>0.1</v>
      </c>
      <c r="F7" s="205">
        <v>11.9</v>
      </c>
      <c r="G7" s="204" t="s">
        <v>365</v>
      </c>
      <c r="H7" s="204">
        <v>2006</v>
      </c>
      <c r="I7" s="207">
        <v>19.4</v>
      </c>
    </row>
    <row r="8" spans="1:9" ht="12.75">
      <c r="A8" s="202" t="s">
        <v>71</v>
      </c>
      <c r="B8" s="203" t="s">
        <v>72</v>
      </c>
      <c r="C8" s="208" t="s">
        <v>70</v>
      </c>
      <c r="D8" s="209">
        <v>13.2</v>
      </c>
      <c r="E8" s="210">
        <v>0.1</v>
      </c>
      <c r="F8" s="209">
        <v>11.9</v>
      </c>
      <c r="G8" s="208" t="s">
        <v>365</v>
      </c>
      <c r="H8" s="208">
        <v>2006</v>
      </c>
      <c r="I8" s="207">
        <v>19.2</v>
      </c>
    </row>
    <row r="9" spans="1:11" ht="12.75">
      <c r="A9" s="202" t="s">
        <v>73</v>
      </c>
      <c r="B9" s="203" t="s">
        <v>74</v>
      </c>
      <c r="C9" s="208" t="s">
        <v>70</v>
      </c>
      <c r="D9" s="209">
        <v>14.7</v>
      </c>
      <c r="E9" s="210">
        <v>0.1</v>
      </c>
      <c r="F9" s="209">
        <v>13.25</v>
      </c>
      <c r="G9" s="208" t="s">
        <v>365</v>
      </c>
      <c r="H9" s="208">
        <v>2006</v>
      </c>
      <c r="I9" s="207">
        <v>18.9</v>
      </c>
      <c r="J9" s="187"/>
      <c r="K9" s="187"/>
    </row>
    <row r="10" spans="1:11" ht="12.75">
      <c r="A10" s="211" t="s">
        <v>314</v>
      </c>
      <c r="B10" s="212" t="s">
        <v>75</v>
      </c>
      <c r="C10" s="208"/>
      <c r="D10" s="209"/>
      <c r="E10" s="208"/>
      <c r="F10" s="209"/>
      <c r="G10" s="208"/>
      <c r="H10" s="208"/>
      <c r="I10" s="207"/>
      <c r="J10" s="187"/>
      <c r="K10" s="187"/>
    </row>
    <row r="11" spans="1:11" ht="12.75">
      <c r="A11" s="202" t="s">
        <v>76</v>
      </c>
      <c r="B11" s="203" t="s">
        <v>77</v>
      </c>
      <c r="C11" s="208" t="s">
        <v>70</v>
      </c>
      <c r="D11" s="209">
        <v>14.8</v>
      </c>
      <c r="E11" s="210">
        <v>0.1</v>
      </c>
      <c r="F11" s="209">
        <v>13.3</v>
      </c>
      <c r="G11" s="208" t="s">
        <v>365</v>
      </c>
      <c r="H11" s="208">
        <v>2006</v>
      </c>
      <c r="I11" s="207">
        <v>21.5</v>
      </c>
      <c r="J11" s="187"/>
      <c r="K11" s="187"/>
    </row>
    <row r="12" spans="1:11" ht="12.75">
      <c r="A12" s="202" t="s">
        <v>315</v>
      </c>
      <c r="B12" s="203" t="s">
        <v>78</v>
      </c>
      <c r="C12" s="208" t="s">
        <v>70</v>
      </c>
      <c r="D12" s="209">
        <v>11.8</v>
      </c>
      <c r="E12" s="210">
        <v>0.1</v>
      </c>
      <c r="F12" s="209">
        <v>10.6</v>
      </c>
      <c r="G12" s="208" t="s">
        <v>365</v>
      </c>
      <c r="H12" s="208">
        <v>2006</v>
      </c>
      <c r="I12" s="207">
        <v>17.3</v>
      </c>
      <c r="J12" s="187"/>
      <c r="K12" s="187"/>
    </row>
    <row r="13" spans="1:11" ht="12.75">
      <c r="A13" s="202" t="s">
        <v>316</v>
      </c>
      <c r="B13" s="203" t="s">
        <v>79</v>
      </c>
      <c r="C13" s="208" t="s">
        <v>70</v>
      </c>
      <c r="D13" s="209">
        <v>11.3</v>
      </c>
      <c r="E13" s="210">
        <v>0.1</v>
      </c>
      <c r="F13" s="209">
        <v>10.2</v>
      </c>
      <c r="G13" s="208" t="s">
        <v>365</v>
      </c>
      <c r="H13" s="208">
        <v>2006</v>
      </c>
      <c r="I13" s="207">
        <v>16.5</v>
      </c>
      <c r="J13" s="187"/>
      <c r="K13" s="187"/>
    </row>
    <row r="14" spans="1:11" ht="12.75">
      <c r="A14" s="202" t="s">
        <v>317</v>
      </c>
      <c r="B14" s="203" t="s">
        <v>80</v>
      </c>
      <c r="C14" s="208" t="s">
        <v>70</v>
      </c>
      <c r="D14" s="209">
        <v>15.7</v>
      </c>
      <c r="E14" s="210">
        <v>0.1</v>
      </c>
      <c r="F14" s="209">
        <v>14.15</v>
      </c>
      <c r="G14" s="208" t="s">
        <v>365</v>
      </c>
      <c r="H14" s="208">
        <v>2006</v>
      </c>
      <c r="I14" s="207">
        <v>25.1</v>
      </c>
      <c r="J14" s="187"/>
      <c r="K14" s="187"/>
    </row>
    <row r="15" spans="1:11" ht="12.75">
      <c r="A15" s="202" t="s">
        <v>318</v>
      </c>
      <c r="B15" s="203" t="s">
        <v>81</v>
      </c>
      <c r="C15" s="208" t="s">
        <v>70</v>
      </c>
      <c r="D15" s="209">
        <v>14.8</v>
      </c>
      <c r="E15" s="210">
        <v>0.1</v>
      </c>
      <c r="F15" s="209">
        <v>13.3</v>
      </c>
      <c r="G15" s="208" t="s">
        <v>365</v>
      </c>
      <c r="H15" s="208">
        <v>2006</v>
      </c>
      <c r="I15" s="207">
        <v>23</v>
      </c>
      <c r="J15" s="187"/>
      <c r="K15" s="187"/>
    </row>
    <row r="16" spans="1:11" ht="12.75">
      <c r="A16" s="202" t="s">
        <v>82</v>
      </c>
      <c r="B16" s="203" t="s">
        <v>83</v>
      </c>
      <c r="C16" s="208" t="s">
        <v>70</v>
      </c>
      <c r="D16" s="209">
        <v>24</v>
      </c>
      <c r="E16" s="210">
        <v>0.1</v>
      </c>
      <c r="F16" s="209">
        <v>21.6</v>
      </c>
      <c r="G16" s="208" t="s">
        <v>365</v>
      </c>
      <c r="H16" s="208">
        <v>2006</v>
      </c>
      <c r="I16" s="213" t="s">
        <v>17</v>
      </c>
      <c r="J16" s="187"/>
      <c r="K16" s="187"/>
    </row>
    <row r="17" spans="1:11" ht="12.75">
      <c r="A17" s="202" t="s">
        <v>84</v>
      </c>
      <c r="B17" s="203" t="s">
        <v>85</v>
      </c>
      <c r="C17" s="208" t="s">
        <v>86</v>
      </c>
      <c r="D17" s="209">
        <v>26.6</v>
      </c>
      <c r="E17" s="210">
        <v>0.1</v>
      </c>
      <c r="F17" s="209">
        <v>23.95</v>
      </c>
      <c r="G17" s="208" t="s">
        <v>365</v>
      </c>
      <c r="H17" s="208">
        <v>2006</v>
      </c>
      <c r="I17" s="213">
        <v>35</v>
      </c>
      <c r="J17" s="187"/>
      <c r="K17" s="187"/>
    </row>
    <row r="18" spans="1:11" ht="12.75">
      <c r="A18" s="211" t="s">
        <v>319</v>
      </c>
      <c r="B18" s="212" t="s">
        <v>87</v>
      </c>
      <c r="C18" s="208"/>
      <c r="D18" s="209"/>
      <c r="E18" s="208"/>
      <c r="F18" s="209"/>
      <c r="G18" s="208"/>
      <c r="H18" s="208"/>
      <c r="I18" s="207"/>
      <c r="J18" s="187"/>
      <c r="K18" s="187"/>
    </row>
    <row r="19" spans="1:11" ht="12.75">
      <c r="A19" s="202" t="s">
        <v>88</v>
      </c>
      <c r="B19" s="203" t="s">
        <v>89</v>
      </c>
      <c r="C19" s="208" t="s">
        <v>90</v>
      </c>
      <c r="D19" s="209">
        <v>0.4</v>
      </c>
      <c r="E19" s="210">
        <v>0.1</v>
      </c>
      <c r="F19" s="209">
        <v>0.35</v>
      </c>
      <c r="G19" s="208" t="s">
        <v>365</v>
      </c>
      <c r="H19" s="208">
        <v>2006</v>
      </c>
      <c r="I19" s="207">
        <v>0.75</v>
      </c>
      <c r="J19" s="187"/>
      <c r="K19" s="187"/>
    </row>
    <row r="20" spans="1:11" ht="12.75">
      <c r="A20" s="202" t="s">
        <v>91</v>
      </c>
      <c r="B20" s="203" t="s">
        <v>92</v>
      </c>
      <c r="C20" s="208" t="s">
        <v>93</v>
      </c>
      <c r="D20" s="209">
        <v>3.8</v>
      </c>
      <c r="E20" s="210">
        <v>0.1</v>
      </c>
      <c r="F20" s="209">
        <v>3.4</v>
      </c>
      <c r="G20" s="208" t="s">
        <v>365</v>
      </c>
      <c r="H20" s="208">
        <v>2006</v>
      </c>
      <c r="I20" s="207">
        <v>4.7</v>
      </c>
      <c r="J20" s="187"/>
      <c r="K20" s="187"/>
    </row>
    <row r="21" spans="1:11" ht="12.75">
      <c r="A21" s="202" t="s">
        <v>320</v>
      </c>
      <c r="B21" s="203" t="s">
        <v>94</v>
      </c>
      <c r="C21" s="208" t="s">
        <v>93</v>
      </c>
      <c r="D21" s="209">
        <v>5.7</v>
      </c>
      <c r="E21" s="210">
        <v>0.1</v>
      </c>
      <c r="F21" s="209">
        <v>5.15</v>
      </c>
      <c r="G21" s="208" t="s">
        <v>365</v>
      </c>
      <c r="H21" s="208">
        <v>2006</v>
      </c>
      <c r="I21" s="207">
        <v>5.6</v>
      </c>
      <c r="J21" s="187"/>
      <c r="K21" s="187"/>
    </row>
    <row r="22" spans="1:11" ht="12.75">
      <c r="A22" s="202" t="s">
        <v>322</v>
      </c>
      <c r="B22" s="203" t="s">
        <v>95</v>
      </c>
      <c r="C22" s="208" t="s">
        <v>96</v>
      </c>
      <c r="D22" s="209">
        <v>200</v>
      </c>
      <c r="E22" s="210">
        <v>0.1</v>
      </c>
      <c r="F22" s="209">
        <v>180</v>
      </c>
      <c r="G22" s="208" t="s">
        <v>365</v>
      </c>
      <c r="H22" s="208">
        <v>2006</v>
      </c>
      <c r="I22" s="207">
        <v>268</v>
      </c>
      <c r="J22" s="187"/>
      <c r="K22" s="187"/>
    </row>
    <row r="23" spans="1:11" ht="12.75">
      <c r="A23" s="202" t="s">
        <v>323</v>
      </c>
      <c r="B23" s="203" t="s">
        <v>97</v>
      </c>
      <c r="C23" s="208" t="s">
        <v>93</v>
      </c>
      <c r="D23" s="209">
        <v>8.2</v>
      </c>
      <c r="E23" s="210">
        <v>0.1</v>
      </c>
      <c r="F23" s="209">
        <v>7.4</v>
      </c>
      <c r="G23" s="208" t="s">
        <v>365</v>
      </c>
      <c r="H23" s="208">
        <v>2006</v>
      </c>
      <c r="I23" s="207">
        <v>11</v>
      </c>
      <c r="J23" s="187"/>
      <c r="K23" s="187"/>
    </row>
    <row r="24" spans="1:11" ht="12.75">
      <c r="A24" s="202" t="s">
        <v>324</v>
      </c>
      <c r="B24" s="203" t="s">
        <v>98</v>
      </c>
      <c r="C24" s="208" t="s">
        <v>93</v>
      </c>
      <c r="D24" s="209">
        <v>11.8</v>
      </c>
      <c r="E24" s="210">
        <v>0.1</v>
      </c>
      <c r="F24" s="209">
        <v>10.6</v>
      </c>
      <c r="G24" s="208" t="s">
        <v>365</v>
      </c>
      <c r="H24" s="208">
        <v>2006</v>
      </c>
      <c r="I24" s="207">
        <v>15.8</v>
      </c>
      <c r="J24" s="187"/>
      <c r="K24" s="187"/>
    </row>
    <row r="25" spans="1:11" ht="12.75">
      <c r="A25" s="211" t="s">
        <v>325</v>
      </c>
      <c r="B25" s="212" t="s">
        <v>326</v>
      </c>
      <c r="C25" s="208"/>
      <c r="D25" s="209"/>
      <c r="E25" s="210"/>
      <c r="F25" s="209"/>
      <c r="G25" s="208"/>
      <c r="H25" s="208"/>
      <c r="I25" s="207"/>
      <c r="J25" s="187"/>
      <c r="K25" s="187"/>
    </row>
    <row r="26" spans="1:11" ht="12.75">
      <c r="A26" s="202" t="s">
        <v>327</v>
      </c>
      <c r="B26" s="203" t="s">
        <v>99</v>
      </c>
      <c r="C26" s="208" t="s">
        <v>100</v>
      </c>
      <c r="D26" s="209">
        <v>0.9</v>
      </c>
      <c r="E26" s="210">
        <v>0.05</v>
      </c>
      <c r="F26" s="209">
        <v>0.85</v>
      </c>
      <c r="G26" s="208" t="s">
        <v>365</v>
      </c>
      <c r="H26" s="208">
        <v>2006</v>
      </c>
      <c r="I26" s="207">
        <v>1.15</v>
      </c>
      <c r="J26" s="187"/>
      <c r="K26" s="187"/>
    </row>
    <row r="27" spans="1:11" ht="12.75">
      <c r="A27" s="202" t="s">
        <v>101</v>
      </c>
      <c r="B27" s="203" t="s">
        <v>102</v>
      </c>
      <c r="C27" s="208" t="s">
        <v>100</v>
      </c>
      <c r="D27" s="209">
        <v>1.5</v>
      </c>
      <c r="E27" s="210">
        <v>0.05</v>
      </c>
      <c r="F27" s="209">
        <v>1.4</v>
      </c>
      <c r="G27" s="214" t="s">
        <v>365</v>
      </c>
      <c r="H27" s="208">
        <v>2006</v>
      </c>
      <c r="I27" s="207">
        <v>1.8</v>
      </c>
      <c r="J27" s="187"/>
      <c r="K27" s="187"/>
    </row>
    <row r="28" spans="1:11" ht="12.75">
      <c r="A28" s="202" t="s">
        <v>103</v>
      </c>
      <c r="B28" s="203" t="s">
        <v>104</v>
      </c>
      <c r="C28" s="208" t="s">
        <v>100</v>
      </c>
      <c r="D28" s="209">
        <v>3.5</v>
      </c>
      <c r="E28" s="210">
        <v>0.05</v>
      </c>
      <c r="F28" s="209">
        <v>3.3</v>
      </c>
      <c r="G28" s="208" t="s">
        <v>365</v>
      </c>
      <c r="H28" s="208">
        <v>2006</v>
      </c>
      <c r="I28" s="207">
        <v>4.75</v>
      </c>
      <c r="J28" s="187"/>
      <c r="K28" s="187"/>
    </row>
    <row r="29" spans="1:11" ht="12.75">
      <c r="A29" s="202" t="s">
        <v>105</v>
      </c>
      <c r="B29" s="203" t="s">
        <v>106</v>
      </c>
      <c r="C29" s="208" t="s">
        <v>100</v>
      </c>
      <c r="D29" s="209">
        <v>2.75</v>
      </c>
      <c r="E29" s="210">
        <v>0.05</v>
      </c>
      <c r="F29" s="209">
        <v>2.6</v>
      </c>
      <c r="G29" s="208" t="s">
        <v>365</v>
      </c>
      <c r="H29" s="208">
        <v>2006</v>
      </c>
      <c r="I29" s="207">
        <v>3.7</v>
      </c>
      <c r="J29" s="187"/>
      <c r="K29" s="187"/>
    </row>
    <row r="30" spans="1:11" ht="12.75">
      <c r="A30" s="211" t="s">
        <v>329</v>
      </c>
      <c r="B30" s="212" t="s">
        <v>330</v>
      </c>
      <c r="C30" s="208"/>
      <c r="D30" s="209"/>
      <c r="E30" s="210"/>
      <c r="F30" s="209"/>
      <c r="G30" s="208"/>
      <c r="H30" s="208"/>
      <c r="I30" s="207"/>
      <c r="J30" s="187"/>
      <c r="K30" s="187"/>
    </row>
    <row r="31" spans="1:11" ht="12.75">
      <c r="A31" s="202" t="s">
        <v>107</v>
      </c>
      <c r="B31" s="203" t="s">
        <v>108</v>
      </c>
      <c r="C31" s="208" t="s">
        <v>70</v>
      </c>
      <c r="D31" s="209">
        <v>13.5</v>
      </c>
      <c r="E31" s="210">
        <v>0.1</v>
      </c>
      <c r="F31" s="209">
        <v>12.15</v>
      </c>
      <c r="G31" s="209" t="s">
        <v>365</v>
      </c>
      <c r="H31" s="208">
        <v>2006</v>
      </c>
      <c r="I31" s="213">
        <v>19.7</v>
      </c>
      <c r="J31" s="187"/>
      <c r="K31" s="187"/>
    </row>
    <row r="32" spans="1:11" ht="12.75">
      <c r="A32" s="202" t="s">
        <v>331</v>
      </c>
      <c r="B32" s="203" t="s">
        <v>332</v>
      </c>
      <c r="C32" s="208" t="s">
        <v>70</v>
      </c>
      <c r="D32" s="209">
        <v>14.6</v>
      </c>
      <c r="E32" s="210">
        <v>0.1</v>
      </c>
      <c r="F32" s="209">
        <v>13.15</v>
      </c>
      <c r="G32" s="209" t="s">
        <v>365</v>
      </c>
      <c r="H32" s="208">
        <v>2006</v>
      </c>
      <c r="I32" s="213">
        <v>21.3</v>
      </c>
      <c r="J32" s="187"/>
      <c r="K32" s="187"/>
    </row>
    <row r="33" spans="1:11" ht="12.75">
      <c r="A33" s="202" t="s">
        <v>333</v>
      </c>
      <c r="B33" s="203" t="s">
        <v>334</v>
      </c>
      <c r="C33" s="208" t="s">
        <v>70</v>
      </c>
      <c r="D33" s="209">
        <v>33</v>
      </c>
      <c r="E33" s="210">
        <v>0.1</v>
      </c>
      <c r="F33" s="209">
        <v>29.7</v>
      </c>
      <c r="G33" s="209" t="s">
        <v>365</v>
      </c>
      <c r="H33" s="208">
        <v>2006</v>
      </c>
      <c r="I33" s="207">
        <v>47.6</v>
      </c>
      <c r="J33" s="187"/>
      <c r="K33" s="187"/>
    </row>
    <row r="34" spans="1:11" ht="12.75">
      <c r="A34" s="202" t="s">
        <v>109</v>
      </c>
      <c r="B34" s="203" t="s">
        <v>110</v>
      </c>
      <c r="C34" s="208" t="s">
        <v>235</v>
      </c>
      <c r="D34" s="209">
        <v>2.35</v>
      </c>
      <c r="E34" s="210">
        <v>0.1</v>
      </c>
      <c r="F34" s="209">
        <v>2.1</v>
      </c>
      <c r="G34" s="209" t="s">
        <v>365</v>
      </c>
      <c r="H34" s="208">
        <v>2006</v>
      </c>
      <c r="I34" s="213">
        <v>2.6</v>
      </c>
      <c r="J34" s="187"/>
      <c r="K34" s="187"/>
    </row>
    <row r="35" spans="1:11" ht="12.75">
      <c r="A35" s="202" t="s">
        <v>335</v>
      </c>
      <c r="B35" s="203" t="s">
        <v>111</v>
      </c>
      <c r="C35" s="208" t="s">
        <v>235</v>
      </c>
      <c r="D35" s="209">
        <v>2.35</v>
      </c>
      <c r="E35" s="210">
        <v>0.1</v>
      </c>
      <c r="F35" s="209">
        <v>2.1</v>
      </c>
      <c r="G35" s="209" t="s">
        <v>365</v>
      </c>
      <c r="H35" s="208">
        <v>2006</v>
      </c>
      <c r="I35" s="207">
        <v>2.6</v>
      </c>
      <c r="J35" s="187"/>
      <c r="K35" s="187"/>
    </row>
    <row r="36" spans="1:11" ht="12.75">
      <c r="A36" s="202" t="s">
        <v>336</v>
      </c>
      <c r="B36" s="203" t="s">
        <v>112</v>
      </c>
      <c r="C36" s="208" t="s">
        <v>235</v>
      </c>
      <c r="D36" s="209">
        <v>4.85</v>
      </c>
      <c r="E36" s="210">
        <v>0.1</v>
      </c>
      <c r="F36" s="209">
        <v>4.35</v>
      </c>
      <c r="G36" s="209" t="s">
        <v>365</v>
      </c>
      <c r="H36" s="208">
        <v>2006</v>
      </c>
      <c r="I36" s="207">
        <v>5.1</v>
      </c>
      <c r="J36" s="187"/>
      <c r="K36" s="187"/>
    </row>
    <row r="37" spans="1:11" ht="12.75">
      <c r="A37" s="202" t="s">
        <v>337</v>
      </c>
      <c r="B37" s="203" t="s">
        <v>113</v>
      </c>
      <c r="C37" s="208" t="s">
        <v>235</v>
      </c>
      <c r="D37" s="209">
        <v>5.1</v>
      </c>
      <c r="E37" s="210">
        <v>0.1</v>
      </c>
      <c r="F37" s="209">
        <v>4.6</v>
      </c>
      <c r="G37" s="209" t="s">
        <v>365</v>
      </c>
      <c r="H37" s="208">
        <v>2006</v>
      </c>
      <c r="I37" s="213">
        <v>5.4</v>
      </c>
      <c r="J37" s="187"/>
      <c r="K37" s="187"/>
    </row>
    <row r="38" spans="1:11" ht="12.75">
      <c r="A38" s="202"/>
      <c r="B38" s="203"/>
      <c r="C38" s="208"/>
      <c r="D38" s="215"/>
      <c r="E38" s="210"/>
      <c r="F38" s="209"/>
      <c r="G38" s="215"/>
      <c r="H38" s="208"/>
      <c r="I38" s="213"/>
      <c r="J38" s="187"/>
      <c r="K38" s="187"/>
    </row>
    <row r="39" spans="1:11" ht="12.75">
      <c r="A39" s="202"/>
      <c r="B39" s="203"/>
      <c r="C39" s="203"/>
      <c r="D39" s="215"/>
      <c r="E39" s="210"/>
      <c r="F39" s="209"/>
      <c r="G39" s="209"/>
      <c r="H39" s="208"/>
      <c r="I39" s="213"/>
      <c r="J39" s="187"/>
      <c r="K39" s="187"/>
    </row>
    <row r="40" spans="1:11" ht="12.75">
      <c r="A40" s="187"/>
      <c r="B40" s="187"/>
      <c r="C40" s="187"/>
      <c r="D40" s="196"/>
      <c r="E40" s="196"/>
      <c r="F40" s="196"/>
      <c r="G40" s="196"/>
      <c r="H40" s="196"/>
      <c r="I40" s="196"/>
      <c r="J40" s="187"/>
      <c r="K40" s="187"/>
    </row>
    <row r="41" spans="1:11" ht="12.75">
      <c r="A41" s="187"/>
      <c r="B41" s="187"/>
      <c r="C41" s="187"/>
      <c r="D41" s="187"/>
      <c r="E41" s="187"/>
      <c r="F41" s="197" t="s">
        <v>66</v>
      </c>
      <c r="G41" s="198"/>
      <c r="H41" s="198"/>
      <c r="I41" s="198"/>
      <c r="J41" s="187"/>
      <c r="K41" s="187"/>
    </row>
    <row r="42" spans="1:11" ht="12.7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</row>
    <row r="44" spans="1:9" ht="18">
      <c r="A44" s="163" t="s">
        <v>5</v>
      </c>
      <c r="B44" s="163"/>
      <c r="C44" s="163" t="s">
        <v>6</v>
      </c>
      <c r="D44" s="163"/>
      <c r="E44" s="163"/>
      <c r="F44" s="163"/>
      <c r="G44" s="164" t="s">
        <v>7</v>
      </c>
      <c r="H44" s="164"/>
      <c r="I44" s="164"/>
    </row>
    <row r="46" ht="13.5" thickBot="1"/>
    <row r="47" spans="1:9" ht="13.5" thickBot="1">
      <c r="A47" s="165" t="s">
        <v>128</v>
      </c>
      <c r="B47" s="166" t="s">
        <v>129</v>
      </c>
      <c r="C47" s="166" t="s">
        <v>8</v>
      </c>
      <c r="D47" s="166" t="s">
        <v>9</v>
      </c>
      <c r="E47" s="166" t="s">
        <v>10</v>
      </c>
      <c r="F47" s="166" t="s">
        <v>133</v>
      </c>
      <c r="G47" s="166" t="s">
        <v>134</v>
      </c>
      <c r="H47" s="166" t="s">
        <v>135</v>
      </c>
      <c r="I47" s="167" t="s">
        <v>136</v>
      </c>
    </row>
    <row r="48" spans="1:9" ht="12.75">
      <c r="A48" s="199" t="s">
        <v>338</v>
      </c>
      <c r="B48" s="200" t="s">
        <v>114</v>
      </c>
      <c r="C48" s="160"/>
      <c r="D48" s="160"/>
      <c r="E48" s="160"/>
      <c r="F48" s="160"/>
      <c r="G48" s="160"/>
      <c r="H48" s="160"/>
      <c r="I48" s="201"/>
    </row>
    <row r="49" spans="1:9" ht="12.75">
      <c r="A49" s="211" t="s">
        <v>115</v>
      </c>
      <c r="B49" s="212" t="s">
        <v>116</v>
      </c>
      <c r="C49" s="204"/>
      <c r="D49" s="205"/>
      <c r="E49" s="206"/>
      <c r="F49" s="205"/>
      <c r="G49" s="204"/>
      <c r="H49" s="204"/>
      <c r="I49" s="207"/>
    </row>
    <row r="50" spans="1:9" ht="12.75">
      <c r="A50" s="202" t="s">
        <v>339</v>
      </c>
      <c r="B50" s="203" t="s">
        <v>117</v>
      </c>
      <c r="C50" s="208" t="s">
        <v>70</v>
      </c>
      <c r="D50" s="209">
        <v>18.5</v>
      </c>
      <c r="E50" s="210">
        <v>0.1</v>
      </c>
      <c r="F50" s="209">
        <v>16.65</v>
      </c>
      <c r="G50" s="208" t="s">
        <v>365</v>
      </c>
      <c r="H50" s="208">
        <v>2006</v>
      </c>
      <c r="I50" s="207">
        <v>27</v>
      </c>
    </row>
    <row r="51" spans="1:10" ht="12.75">
      <c r="A51" s="202" t="s">
        <v>340</v>
      </c>
      <c r="B51" s="203" t="s">
        <v>118</v>
      </c>
      <c r="C51" s="208" t="s">
        <v>70</v>
      </c>
      <c r="D51" s="209">
        <v>16.9</v>
      </c>
      <c r="E51" s="210">
        <v>0.1</v>
      </c>
      <c r="F51" s="209">
        <v>15.2</v>
      </c>
      <c r="G51" s="208" t="s">
        <v>365</v>
      </c>
      <c r="H51" s="208">
        <v>2006</v>
      </c>
      <c r="I51" s="207">
        <v>23.7</v>
      </c>
      <c r="J51" s="187"/>
    </row>
    <row r="52" spans="1:10" ht="12.75">
      <c r="A52" s="202" t="s">
        <v>341</v>
      </c>
      <c r="B52" s="203" t="s">
        <v>119</v>
      </c>
      <c r="C52" s="208" t="s">
        <v>70</v>
      </c>
      <c r="D52" s="209">
        <v>13.1</v>
      </c>
      <c r="E52" s="210">
        <v>0.1</v>
      </c>
      <c r="F52" s="209">
        <v>11.8</v>
      </c>
      <c r="G52" s="208" t="s">
        <v>365</v>
      </c>
      <c r="H52" s="208">
        <v>2006</v>
      </c>
      <c r="I52" s="207">
        <v>16.7</v>
      </c>
      <c r="J52" s="187"/>
    </row>
    <row r="53" spans="1:10" ht="12.75">
      <c r="A53" s="202" t="s">
        <v>120</v>
      </c>
      <c r="B53" s="203" t="s">
        <v>121</v>
      </c>
      <c r="C53" s="208" t="s">
        <v>70</v>
      </c>
      <c r="D53" s="209">
        <v>16.6</v>
      </c>
      <c r="E53" s="210">
        <v>0.1</v>
      </c>
      <c r="F53" s="209">
        <v>14.95</v>
      </c>
      <c r="G53" s="208" t="s">
        <v>365</v>
      </c>
      <c r="H53" s="208">
        <v>2006</v>
      </c>
      <c r="I53" s="207">
        <v>24</v>
      </c>
      <c r="J53" s="187"/>
    </row>
    <row r="54" spans="1:10" ht="12.75">
      <c r="A54" s="202" t="s">
        <v>122</v>
      </c>
      <c r="B54" s="203" t="s">
        <v>123</v>
      </c>
      <c r="C54" s="208" t="s">
        <v>70</v>
      </c>
      <c r="D54" s="209">
        <v>13</v>
      </c>
      <c r="E54" s="210">
        <v>0.1</v>
      </c>
      <c r="F54" s="209">
        <v>11.7</v>
      </c>
      <c r="G54" s="208" t="s">
        <v>365</v>
      </c>
      <c r="H54" s="208">
        <v>2006</v>
      </c>
      <c r="I54" s="207">
        <v>18.8</v>
      </c>
      <c r="J54" s="187"/>
    </row>
    <row r="55" spans="1:10" ht="12.75">
      <c r="A55" s="202"/>
      <c r="B55" s="203"/>
      <c r="C55" s="208"/>
      <c r="D55" s="209"/>
      <c r="E55" s="210"/>
      <c r="F55" s="209"/>
      <c r="G55" s="208"/>
      <c r="H55" s="208"/>
      <c r="I55" s="207"/>
      <c r="J55" s="187"/>
    </row>
    <row r="56" spans="1:10" ht="12.75">
      <c r="A56" s="202"/>
      <c r="B56" s="203"/>
      <c r="C56" s="208"/>
      <c r="D56" s="209"/>
      <c r="E56" s="210"/>
      <c r="F56" s="209"/>
      <c r="G56" s="208"/>
      <c r="H56" s="208"/>
      <c r="I56" s="207"/>
      <c r="J56" s="187"/>
    </row>
    <row r="57" spans="1:10" ht="12.75">
      <c r="A57" s="202"/>
      <c r="B57" s="203"/>
      <c r="C57" s="208"/>
      <c r="D57" s="209"/>
      <c r="E57" s="210"/>
      <c r="F57" s="209"/>
      <c r="G57" s="208"/>
      <c r="H57" s="208"/>
      <c r="I57" s="207"/>
      <c r="J57" s="187"/>
    </row>
    <row r="58" spans="1:10" ht="12.75">
      <c r="A58" s="202"/>
      <c r="B58" s="203"/>
      <c r="C58" s="208"/>
      <c r="D58" s="209"/>
      <c r="E58" s="210"/>
      <c r="F58" s="209"/>
      <c r="G58" s="208"/>
      <c r="H58" s="208"/>
      <c r="I58" s="213"/>
      <c r="J58" s="187"/>
    </row>
    <row r="59" spans="1:10" ht="12.75">
      <c r="A59" s="202"/>
      <c r="B59" s="203"/>
      <c r="C59" s="208"/>
      <c r="D59" s="209"/>
      <c r="E59" s="210"/>
      <c r="F59" s="209"/>
      <c r="G59" s="208"/>
      <c r="H59" s="208"/>
      <c r="I59" s="213"/>
      <c r="J59" s="187"/>
    </row>
    <row r="60" spans="1:10" ht="12.75">
      <c r="A60" s="211"/>
      <c r="B60" s="212"/>
      <c r="C60" s="208"/>
      <c r="D60" s="209"/>
      <c r="E60" s="208"/>
      <c r="F60" s="209"/>
      <c r="G60" s="208"/>
      <c r="H60" s="208"/>
      <c r="I60" s="207"/>
      <c r="J60" s="187"/>
    </row>
    <row r="61" spans="1:10" ht="12.75">
      <c r="A61" s="202"/>
      <c r="B61" s="203"/>
      <c r="C61" s="208"/>
      <c r="D61" s="209"/>
      <c r="E61" s="210"/>
      <c r="F61" s="209"/>
      <c r="G61" s="208"/>
      <c r="H61" s="208"/>
      <c r="I61" s="207"/>
      <c r="J61" s="187"/>
    </row>
    <row r="62" spans="1:10" ht="12.75">
      <c r="A62" s="202"/>
      <c r="B62" s="203"/>
      <c r="C62" s="208"/>
      <c r="D62" s="209"/>
      <c r="E62" s="210"/>
      <c r="F62" s="209"/>
      <c r="G62" s="208"/>
      <c r="H62" s="208"/>
      <c r="I62" s="207"/>
      <c r="J62" s="187"/>
    </row>
    <row r="63" spans="1:10" ht="12.75">
      <c r="A63" s="202"/>
      <c r="B63" s="203"/>
      <c r="C63" s="208"/>
      <c r="D63" s="209"/>
      <c r="E63" s="210"/>
      <c r="F63" s="209"/>
      <c r="G63" s="208"/>
      <c r="H63" s="208"/>
      <c r="I63" s="207"/>
      <c r="J63" s="187"/>
    </row>
    <row r="64" spans="1:10" ht="12.75">
      <c r="A64" s="202"/>
      <c r="B64" s="203"/>
      <c r="C64" s="208"/>
      <c r="D64" s="209"/>
      <c r="E64" s="210"/>
      <c r="F64" s="209"/>
      <c r="G64" s="208"/>
      <c r="H64" s="208"/>
      <c r="I64" s="207"/>
      <c r="J64" s="187"/>
    </row>
    <row r="65" spans="1:10" ht="12.75">
      <c r="A65" s="202"/>
      <c r="B65" s="203"/>
      <c r="C65" s="208"/>
      <c r="D65" s="209"/>
      <c r="E65" s="210"/>
      <c r="F65" s="209"/>
      <c r="G65" s="208"/>
      <c r="H65" s="208"/>
      <c r="I65" s="207"/>
      <c r="J65" s="187"/>
    </row>
    <row r="66" spans="1:10" ht="12.75">
      <c r="A66" s="202"/>
      <c r="B66" s="203"/>
      <c r="C66" s="208"/>
      <c r="D66" s="209"/>
      <c r="E66" s="210"/>
      <c r="F66" s="209"/>
      <c r="G66" s="208"/>
      <c r="H66" s="208"/>
      <c r="I66" s="207"/>
      <c r="J66" s="187"/>
    </row>
    <row r="67" spans="1:10" ht="12.75">
      <c r="A67" s="211"/>
      <c r="B67" s="212"/>
      <c r="C67" s="208"/>
      <c r="D67" s="209"/>
      <c r="E67" s="210"/>
      <c r="F67" s="209"/>
      <c r="G67" s="208"/>
      <c r="H67" s="208"/>
      <c r="I67" s="207"/>
      <c r="J67" s="187"/>
    </row>
    <row r="68" spans="1:10" ht="12.75">
      <c r="A68" s="202"/>
      <c r="B68" s="203"/>
      <c r="C68" s="208"/>
      <c r="D68" s="209"/>
      <c r="E68" s="210"/>
      <c r="F68" s="209"/>
      <c r="G68" s="208"/>
      <c r="H68" s="208"/>
      <c r="I68" s="207"/>
      <c r="J68" s="187"/>
    </row>
    <row r="69" spans="1:10" ht="12.75">
      <c r="A69" s="202"/>
      <c r="B69" s="203"/>
      <c r="C69" s="208"/>
      <c r="D69" s="209"/>
      <c r="E69" s="210"/>
      <c r="F69" s="209"/>
      <c r="G69" s="214"/>
      <c r="H69" s="208"/>
      <c r="I69" s="207"/>
      <c r="J69" s="187"/>
    </row>
    <row r="70" spans="1:10" ht="12.75">
      <c r="A70" s="202"/>
      <c r="B70" s="203"/>
      <c r="C70" s="208"/>
      <c r="D70" s="209"/>
      <c r="E70" s="210"/>
      <c r="F70" s="209"/>
      <c r="G70" s="208"/>
      <c r="H70" s="208"/>
      <c r="I70" s="207"/>
      <c r="J70" s="187"/>
    </row>
    <row r="71" spans="1:10" ht="12.75">
      <c r="A71" s="202"/>
      <c r="B71" s="203"/>
      <c r="C71" s="208"/>
      <c r="D71" s="209"/>
      <c r="E71" s="210"/>
      <c r="F71" s="209"/>
      <c r="G71" s="208"/>
      <c r="H71" s="208"/>
      <c r="I71" s="207"/>
      <c r="J71" s="187"/>
    </row>
    <row r="72" spans="1:10" ht="12.75">
      <c r="A72" s="211"/>
      <c r="B72" s="212"/>
      <c r="C72" s="208"/>
      <c r="D72" s="209"/>
      <c r="E72" s="210"/>
      <c r="F72" s="209"/>
      <c r="G72" s="208"/>
      <c r="H72" s="208"/>
      <c r="I72" s="207"/>
      <c r="J72" s="187"/>
    </row>
    <row r="73" spans="1:10" ht="12.75">
      <c r="A73" s="202"/>
      <c r="B73" s="203"/>
      <c r="C73" s="208"/>
      <c r="D73" s="209"/>
      <c r="E73" s="210"/>
      <c r="F73" s="209"/>
      <c r="G73" s="209"/>
      <c r="H73" s="208"/>
      <c r="I73" s="213"/>
      <c r="J73" s="187"/>
    </row>
    <row r="74" spans="1:10" ht="12.75">
      <c r="A74" s="202"/>
      <c r="B74" s="203"/>
      <c r="C74" s="208"/>
      <c r="D74" s="209"/>
      <c r="E74" s="210"/>
      <c r="F74" s="209"/>
      <c r="G74" s="209"/>
      <c r="H74" s="208"/>
      <c r="I74" s="213"/>
      <c r="J74" s="187"/>
    </row>
    <row r="75" spans="1:10" ht="12.75">
      <c r="A75" s="202"/>
      <c r="B75" s="203"/>
      <c r="C75" s="208"/>
      <c r="D75" s="209"/>
      <c r="E75" s="210"/>
      <c r="F75" s="209"/>
      <c r="G75" s="209"/>
      <c r="H75" s="208"/>
      <c r="I75" s="207"/>
      <c r="J75" s="187"/>
    </row>
    <row r="76" spans="1:10" ht="12.75">
      <c r="A76" s="202"/>
      <c r="B76" s="203"/>
      <c r="C76" s="208"/>
      <c r="D76" s="209"/>
      <c r="E76" s="210"/>
      <c r="F76" s="209"/>
      <c r="G76" s="209"/>
      <c r="H76" s="208"/>
      <c r="I76" s="213"/>
      <c r="J76" s="187"/>
    </row>
    <row r="77" spans="1:10" ht="12.75">
      <c r="A77" s="202"/>
      <c r="B77" s="203"/>
      <c r="C77" s="208"/>
      <c r="D77" s="209"/>
      <c r="E77" s="210"/>
      <c r="F77" s="209"/>
      <c r="G77" s="209"/>
      <c r="H77" s="208"/>
      <c r="I77" s="207"/>
      <c r="J77" s="187"/>
    </row>
    <row r="78" spans="1:10" ht="12.75">
      <c r="A78" s="202"/>
      <c r="B78" s="203"/>
      <c r="C78" s="208"/>
      <c r="D78" s="209"/>
      <c r="E78" s="210"/>
      <c r="F78" s="209"/>
      <c r="G78" s="209"/>
      <c r="H78" s="208"/>
      <c r="I78" s="207"/>
      <c r="J78" s="187"/>
    </row>
    <row r="79" spans="1:10" ht="12.75">
      <c r="A79" s="202"/>
      <c r="B79" s="203"/>
      <c r="C79" s="208"/>
      <c r="D79" s="209"/>
      <c r="E79" s="210"/>
      <c r="F79" s="209"/>
      <c r="G79" s="209"/>
      <c r="H79" s="208"/>
      <c r="I79" s="213"/>
      <c r="J79" s="187"/>
    </row>
    <row r="80" spans="1:10" ht="12.75">
      <c r="A80" s="202"/>
      <c r="B80" s="203"/>
      <c r="C80" s="208"/>
      <c r="D80" s="215"/>
      <c r="E80" s="210"/>
      <c r="F80" s="209"/>
      <c r="G80" s="215"/>
      <c r="H80" s="208"/>
      <c r="I80" s="213"/>
      <c r="J80" s="187"/>
    </row>
    <row r="81" spans="1:10" ht="12.75">
      <c r="A81" s="202"/>
      <c r="B81" s="203"/>
      <c r="C81" s="203"/>
      <c r="D81" s="215"/>
      <c r="E81" s="210"/>
      <c r="F81" s="209"/>
      <c r="G81" s="209"/>
      <c r="H81" s="208"/>
      <c r="I81" s="213"/>
      <c r="J81" s="187"/>
    </row>
    <row r="82" spans="1:10" ht="12.75">
      <c r="A82" s="187"/>
      <c r="B82" s="187"/>
      <c r="C82" s="187"/>
      <c r="D82" s="196"/>
      <c r="E82" s="196"/>
      <c r="F82" s="196"/>
      <c r="G82" s="196"/>
      <c r="H82" s="196"/>
      <c r="I82" s="196"/>
      <c r="J82" s="187"/>
    </row>
    <row r="83" spans="1:10" ht="12.75">
      <c r="A83" s="187"/>
      <c r="B83" s="187"/>
      <c r="C83" s="187"/>
      <c r="D83" s="187"/>
      <c r="E83" s="187"/>
      <c r="F83" s="197" t="s">
        <v>66</v>
      </c>
      <c r="G83" s="198"/>
      <c r="H83" s="198"/>
      <c r="I83" s="198"/>
      <c r="J83" s="187"/>
    </row>
    <row r="84" spans="1:10" ht="12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</row>
  </sheetData>
  <printOptions/>
  <pageMargins left="1.574803149606299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Krummenacher Alain</cp:lastModifiedBy>
  <cp:lastPrinted>2008-12-05T22:40:24Z</cp:lastPrinted>
  <dcterms:created xsi:type="dcterms:W3CDTF">1999-12-12T14:16:28Z</dcterms:created>
  <dcterms:modified xsi:type="dcterms:W3CDTF">2008-12-05T22:40:46Z</dcterms:modified>
  <cp:category/>
  <cp:version/>
  <cp:contentType/>
  <cp:contentStatus/>
</cp:coreProperties>
</file>